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lacnm-my.sharepoint.com/personal/karen_kendall_lacnm_us/Documents/UFA/Util_Rates/"/>
    </mc:Choice>
  </mc:AlternateContent>
  <xr:revisionPtr revIDLastSave="152" documentId="13_ncr:1_{659B0DE8-6B9E-4BB1-AC67-2F2F03199094}" xr6:coauthVersionLast="47" xr6:coauthVersionMax="47" xr10:uidLastSave="{707158B0-F47B-41A8-9117-A5ECDC308717}"/>
  <bookViews>
    <workbookView xWindow="25800" yWindow="0" windowWidth="25800" windowHeight="21000" xr2:uid="{34A0659F-573F-434A-8F6D-4CDF6AADF4AC}"/>
  </bookViews>
  <sheets>
    <sheet name="CURRENT-ALL" sheetId="11" r:id="rId1"/>
    <sheet name="Electric" sheetId="1" r:id="rId2"/>
    <sheet name="Electric-Lighting" sheetId="4" r:id="rId3"/>
    <sheet name="Gas" sheetId="6" r:id="rId4"/>
    <sheet name="Water" sheetId="7" r:id="rId5"/>
    <sheet name="WATER CALC" sheetId="9" r:id="rId6"/>
    <sheet name="Sewer" sheetId="8" r:id="rId7"/>
    <sheet name="GreenPower" sheetId="5" r:id="rId8"/>
    <sheet name="Refuse" sheetId="10" r:id="rId9"/>
    <sheet name="old stuff" sheetId="3" r:id="rId10"/>
  </sheets>
  <definedNames>
    <definedName name="_xlnm._FilterDatabase" localSheetId="1" hidden="1">Electric!$A$1:$P$100</definedName>
    <definedName name="_xlnm._FilterDatabase" localSheetId="2" hidden="1">'Electric-Lighting'!$A$1:$L$66</definedName>
    <definedName name="_xlnm._FilterDatabase" localSheetId="3" hidden="1">Gas!$A$1:$L$121</definedName>
    <definedName name="_xlnm._FilterDatabase" localSheetId="8" hidden="1">Refuse!$A$1:$I$81</definedName>
    <definedName name="_xlnm._FilterDatabase" localSheetId="6" hidden="1">Sewer!$A$1:$L$61</definedName>
    <definedName name="_xlnm._FilterDatabase" localSheetId="4" hidden="1">Water!$A$1:$V$86</definedName>
    <definedName name="_xlnm.Print_Titles" localSheetId="0">'CURRENT-ALL'!$2:$2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" i="11" l="1"/>
  <c r="D45" i="11"/>
  <c r="D44" i="11"/>
  <c r="D43" i="11"/>
  <c r="D42" i="11"/>
  <c r="D41" i="11"/>
  <c r="D40" i="11"/>
  <c r="D39" i="11"/>
  <c r="D38" i="11"/>
  <c r="D37" i="11"/>
  <c r="D36" i="11"/>
  <c r="D35" i="11"/>
  <c r="D34" i="11"/>
  <c r="E33" i="11"/>
  <c r="E14" i="11"/>
  <c r="E13" i="11"/>
  <c r="E12" i="11"/>
  <c r="E11" i="11"/>
  <c r="E10" i="11"/>
  <c r="E9" i="11"/>
  <c r="E8" i="11"/>
  <c r="E7" i="11"/>
  <c r="E6" i="11"/>
  <c r="E5" i="11"/>
  <c r="E4" i="11"/>
  <c r="E3" i="11"/>
  <c r="D33" i="11"/>
  <c r="D13" i="11"/>
  <c r="D11" i="11"/>
  <c r="D10" i="11"/>
  <c r="D8" i="11"/>
  <c r="D7" i="11"/>
  <c r="D5" i="11"/>
  <c r="D4" i="11"/>
  <c r="D3" i="11"/>
  <c r="O4" i="6"/>
  <c r="O16" i="9"/>
  <c r="I34" i="9"/>
  <c r="I26" i="9"/>
  <c r="I18" i="9"/>
  <c r="C31" i="9"/>
  <c r="C32" i="9"/>
  <c r="C33" i="9"/>
  <c r="C23" i="9"/>
  <c r="C24" i="9"/>
  <c r="C25" i="9"/>
  <c r="C15" i="9"/>
  <c r="O13" i="9" s="1"/>
  <c r="C16" i="9"/>
  <c r="I24" i="9" s="1"/>
  <c r="C17" i="9"/>
  <c r="I25" i="9" s="1"/>
  <c r="R42" i="1"/>
  <c r="R43" i="1"/>
  <c r="R26" i="1"/>
  <c r="R27" i="1"/>
  <c r="R10" i="1"/>
  <c r="R11" i="1"/>
  <c r="R2" i="1"/>
  <c r="R3" i="1"/>
  <c r="P3" i="1"/>
  <c r="P2" i="1" s="1"/>
  <c r="D99" i="1"/>
  <c r="D91" i="1"/>
  <c r="D85" i="1"/>
  <c r="D59" i="1"/>
  <c r="D51" i="1"/>
  <c r="D43" i="1"/>
  <c r="D35" i="1"/>
  <c r="D27" i="1"/>
  <c r="D26" i="1" s="1"/>
  <c r="D19" i="1"/>
  <c r="D18" i="1" s="1"/>
  <c r="D11" i="1"/>
  <c r="D3" i="1"/>
  <c r="C99" i="1"/>
  <c r="C91" i="1"/>
  <c r="C85" i="1"/>
  <c r="C59" i="1"/>
  <c r="C51" i="1"/>
  <c r="C43" i="1"/>
  <c r="C35" i="1"/>
  <c r="C27" i="1"/>
  <c r="C26" i="1" s="1"/>
  <c r="C19" i="1"/>
  <c r="C18" i="1" s="1"/>
  <c r="C11" i="1"/>
  <c r="C3" i="1"/>
  <c r="K27" i="9"/>
  <c r="Q15" i="9" s="1"/>
  <c r="K28" i="9"/>
  <c r="Q16" i="9" s="1"/>
  <c r="K29" i="9"/>
  <c r="Q17" i="9" s="1"/>
  <c r="K30" i="9"/>
  <c r="Q18" i="9" s="1"/>
  <c r="K31" i="9"/>
  <c r="Q19" i="9" s="1"/>
  <c r="K32" i="9"/>
  <c r="Q20" i="9" s="1"/>
  <c r="K33" i="9"/>
  <c r="Q21" i="9" s="1"/>
  <c r="K34" i="9"/>
  <c r="Q22" i="9" s="1"/>
  <c r="K26" i="9"/>
  <c r="Q14" i="9" s="1"/>
  <c r="P6" i="8"/>
  <c r="N2" i="8"/>
  <c r="N3" i="8"/>
  <c r="N4" i="8"/>
  <c r="N5" i="8"/>
  <c r="N6" i="8"/>
  <c r="X29" i="7"/>
  <c r="X30" i="7"/>
  <c r="X2" i="7"/>
  <c r="X3" i="7"/>
  <c r="X4" i="7"/>
  <c r="X5" i="7"/>
  <c r="X24" i="7"/>
  <c r="N2" i="6"/>
  <c r="N3" i="6"/>
  <c r="O3" i="6" s="1"/>
  <c r="N4" i="6"/>
  <c r="N5" i="6"/>
  <c r="O2" i="6" l="1"/>
  <c r="O14" i="9"/>
  <c r="I16" i="9"/>
  <c r="I32" i="9"/>
  <c r="I17" i="9"/>
  <c r="I33" i="9"/>
  <c r="O15" i="9"/>
  <c r="I15" i="9"/>
  <c r="I23" i="9"/>
  <c r="I31" i="9"/>
  <c r="N6" i="6"/>
  <c r="P9" i="8"/>
  <c r="P8" i="8"/>
  <c r="P7" i="8"/>
  <c r="N9" i="8"/>
  <c r="N7" i="8"/>
  <c r="N8" i="8"/>
  <c r="K52" i="8" l="1"/>
  <c r="I50" i="8"/>
  <c r="I49" i="8" s="1"/>
  <c r="K35" i="8"/>
  <c r="I33" i="8"/>
  <c r="I32" i="8" s="1"/>
  <c r="I7" i="8"/>
  <c r="I6" i="8" s="1"/>
  <c r="S79" i="7" l="1"/>
  <c r="S78" i="7" s="1"/>
  <c r="S65" i="7"/>
  <c r="S64" i="7" s="1"/>
  <c r="S43" i="7"/>
  <c r="S42" i="7" s="1"/>
  <c r="Q29" i="7"/>
  <c r="X28" i="7" s="1"/>
  <c r="Q28" i="7"/>
  <c r="X27" i="7" s="1"/>
  <c r="S29" i="7"/>
  <c r="S28" i="7" s="1"/>
  <c r="X6" i="7"/>
  <c r="X7" i="7"/>
  <c r="X8" i="7"/>
  <c r="Q6" i="7"/>
  <c r="Q7" i="7"/>
  <c r="S7" i="7"/>
  <c r="S6" i="7" s="1"/>
  <c r="U82" i="7" l="1"/>
  <c r="U68" i="7"/>
  <c r="U32" i="7"/>
  <c r="U46" i="7"/>
  <c r="U10" i="7"/>
  <c r="X9" i="7"/>
  <c r="N10" i="8" l="1"/>
  <c r="X10" i="7" l="1"/>
  <c r="X31" i="7"/>
  <c r="G112" i="6" l="1"/>
  <c r="G82" i="6"/>
  <c r="G52" i="6"/>
  <c r="G22" i="6"/>
  <c r="N14" i="6"/>
  <c r="N13" i="6"/>
  <c r="N12" i="6"/>
  <c r="N11" i="6"/>
  <c r="N10" i="6"/>
  <c r="N9" i="6"/>
  <c r="N8" i="6"/>
  <c r="R4" i="1" l="1"/>
  <c r="N7" i="6"/>
  <c r="N15" i="8" l="1"/>
  <c r="N14" i="8"/>
  <c r="N13" i="8"/>
  <c r="N12" i="8"/>
  <c r="N11" i="8"/>
  <c r="X23" i="7"/>
  <c r="X22" i="7"/>
  <c r="X21" i="7"/>
  <c r="X20" i="7"/>
  <c r="X19" i="7"/>
  <c r="X18" i="7"/>
  <c r="X17" i="7"/>
  <c r="X16" i="7"/>
  <c r="X15" i="7"/>
  <c r="X14" i="7"/>
  <c r="X13" i="7"/>
  <c r="X12" i="7"/>
  <c r="X11" i="7"/>
  <c r="R47" i="1"/>
  <c r="R46" i="1"/>
  <c r="R45" i="1"/>
  <c r="R44" i="1"/>
  <c r="R31" i="1"/>
  <c r="R30" i="1"/>
  <c r="R29" i="1"/>
  <c r="R28" i="1"/>
  <c r="R15" i="1"/>
  <c r="R14" i="1"/>
  <c r="R13" i="1"/>
  <c r="R12" i="1"/>
  <c r="R7" i="1"/>
  <c r="R6" i="1"/>
  <c r="R5" i="1"/>
  <c r="T54" i="7" l="1"/>
  <c r="T53" i="7"/>
  <c r="T52" i="7"/>
  <c r="T18" i="7"/>
  <c r="T17" i="7"/>
  <c r="T16" i="7"/>
  <c r="I38" i="9" l="1"/>
  <c r="C38" i="9"/>
  <c r="G29" i="9"/>
  <c r="I29" i="9" s="1"/>
  <c r="A29" i="9"/>
  <c r="C29" i="9" s="1"/>
  <c r="O25" i="9"/>
  <c r="O24" i="9"/>
  <c r="G21" i="9"/>
  <c r="I21" i="9" s="1"/>
  <c r="A21" i="9"/>
  <c r="C21" i="9" s="1"/>
  <c r="G13" i="9"/>
  <c r="I13" i="9" s="1"/>
  <c r="A13" i="9"/>
  <c r="C13" i="9" s="1"/>
  <c r="O10" i="9"/>
  <c r="I10" i="9"/>
  <c r="C10" i="9"/>
  <c r="O9" i="9"/>
  <c r="I9" i="9"/>
  <c r="C9" i="9"/>
  <c r="O8" i="9"/>
  <c r="I8" i="9"/>
  <c r="C8" i="9"/>
  <c r="O7" i="9"/>
  <c r="I7" i="9"/>
  <c r="C7" i="9"/>
  <c r="O26" i="9" l="1"/>
  <c r="O27" i="9" s="1"/>
  <c r="C37" i="9"/>
  <c r="C39" i="9" s="1"/>
  <c r="I37" i="9"/>
  <c r="I39" i="9" s="1"/>
  <c r="I40" i="9" l="1"/>
  <c r="C40" i="9"/>
  <c r="H4" i="3" l="1"/>
  <c r="F4" i="3"/>
  <c r="E4" i="3"/>
  <c r="H10" i="3"/>
  <c r="F10" i="3"/>
  <c r="E10" i="3"/>
  <c r="H9" i="3"/>
  <c r="F9" i="3"/>
  <c r="E9" i="3"/>
  <c r="H8" i="3"/>
  <c r="F8" i="3"/>
  <c r="E8" i="3"/>
  <c r="F7" i="3"/>
  <c r="E7" i="3"/>
  <c r="F6" i="3"/>
  <c r="E6" i="3"/>
  <c r="F5" i="3"/>
  <c r="E5" i="3"/>
  <c r="F3" i="3"/>
  <c r="E3" i="3"/>
  <c r="F2" i="3"/>
  <c r="E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Garcia, Heather</author>
  </authors>
  <commentList>
    <comment ref="J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Garcia, Heather:</t>
        </r>
        <r>
          <rPr>
            <sz val="9"/>
            <color indexed="81"/>
            <rFont val="Tahoma"/>
            <family val="2"/>
          </rPr>
          <t xml:space="preserve">
Jamie posts this on the website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catherine.crane</author>
  </authors>
  <commentList>
    <comment ref="C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catherine.crane:</t>
        </r>
        <r>
          <rPr>
            <sz val="9"/>
            <color indexed="81"/>
            <rFont val="Tahoma"/>
            <family val="2"/>
          </rPr>
          <t xml:space="preserve">
Rate schedules were structured differently prior to 1998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catherine.crane</author>
  </authors>
  <commentList>
    <comment ref="F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catherine.crane:</t>
        </r>
        <r>
          <rPr>
            <sz val="9"/>
            <color indexed="81"/>
            <rFont val="Tahoma"/>
            <family val="2"/>
          </rPr>
          <t xml:space="preserve">
ordinance 02-242 and on: includes 1 1/4" meters</t>
        </r>
      </text>
    </comment>
    <comment ref="G1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catherine.crane:</t>
        </r>
        <r>
          <rPr>
            <sz val="9"/>
            <color indexed="81"/>
            <rFont val="Tahoma"/>
            <family val="2"/>
          </rPr>
          <t xml:space="preserve">
ordinance 02-118 and previous: includes 1 1/4" meters</t>
        </r>
      </text>
    </comment>
  </commentList>
</comments>
</file>

<file path=xl/sharedStrings.xml><?xml version="1.0" encoding="utf-8"?>
<sst xmlns="http://schemas.openxmlformats.org/spreadsheetml/2006/main" count="3700" uniqueCount="434">
  <si>
    <t>ELECTRIC</t>
  </si>
  <si>
    <t>ORDINANCE</t>
  </si>
  <si>
    <t>SCHED</t>
  </si>
  <si>
    <t>CLASS</t>
  </si>
  <si>
    <t>SERVICE CHARGE</t>
  </si>
  <si>
    <t>COMMODITY</t>
  </si>
  <si>
    <t>MEASURE</t>
  </si>
  <si>
    <t>DATE ADOPTED</t>
  </si>
  <si>
    <t>EFFECTIVE DATE</t>
  </si>
  <si>
    <t>02-351</t>
  </si>
  <si>
    <t>6-A</t>
  </si>
  <si>
    <t>Residential</t>
  </si>
  <si>
    <t>per kwh</t>
  </si>
  <si>
    <t>6-G</t>
  </si>
  <si>
    <t>Small Commercial</t>
  </si>
  <si>
    <t>6-K</t>
  </si>
  <si>
    <t>Large Commercial</t>
  </si>
  <si>
    <t>per KW of peak demand</t>
  </si>
  <si>
    <t>6-L</t>
  </si>
  <si>
    <t>Small County</t>
  </si>
  <si>
    <t>6-M</t>
  </si>
  <si>
    <t>Large County</t>
  </si>
  <si>
    <t>6-N</t>
  </si>
  <si>
    <t>Small Public Schools</t>
  </si>
  <si>
    <t>6-R</t>
  </si>
  <si>
    <t>Large Public Schools</t>
  </si>
  <si>
    <t>6-S</t>
  </si>
  <si>
    <t>Winter Recreation Facility</t>
  </si>
  <si>
    <t>6-T</t>
  </si>
  <si>
    <t>Comm'l Time of Use: Winter On Peak</t>
  </si>
  <si>
    <t>Comm'l Time of Use: Winter Off Peak</t>
  </si>
  <si>
    <t>Comm'l Time of Use: Summer On Peak</t>
  </si>
  <si>
    <t>Comm'l Time of Use: Summer Off Peak</t>
  </si>
  <si>
    <t>6-U</t>
  </si>
  <si>
    <t>Res'l Time of Use: Winter On Peak</t>
  </si>
  <si>
    <t>Res'l Time of Use: Winter Off Peak</t>
  </si>
  <si>
    <t>Res'l Time of Use: Summer On Peak</t>
  </si>
  <si>
    <t>Res'l Time of Use: Summer Off Peak</t>
  </si>
  <si>
    <t>6-V</t>
  </si>
  <si>
    <t>Cnty Time of Use: Winter On Peak</t>
  </si>
  <si>
    <t>Cnty Time of Use: Winter Off Peak</t>
  </si>
  <si>
    <t>Cnty Time of Use: Summer On Peak</t>
  </si>
  <si>
    <t>Cnty Time of Use: Summer Off Peak</t>
  </si>
  <si>
    <t>6-Y</t>
  </si>
  <si>
    <t>LAPS Time of Use: Winter On Peak</t>
  </si>
  <si>
    <t>LAPS Time of Use: Winter Off Peak</t>
  </si>
  <si>
    <t>LAPS Time of Use: Summer On Peak</t>
  </si>
  <si>
    <t>LAPS Time of Use: Summer Off Peak</t>
  </si>
  <si>
    <t>Green Power Fixed</t>
  </si>
  <si>
    <t>per 100 kwh</t>
  </si>
  <si>
    <t>Green Power Variable</t>
  </si>
  <si>
    <t>6-P</t>
  </si>
  <si>
    <t>Street &amp; Traffic Lights</t>
  </si>
  <si>
    <t>6-Q</t>
  </si>
  <si>
    <t>Private Area Lighting - Metered</t>
  </si>
  <si>
    <t>per light + metered charges</t>
  </si>
  <si>
    <t>Area Lighting - (Private)</t>
  </si>
  <si>
    <t>per 70-watt</t>
  </si>
  <si>
    <t>per 100-watt</t>
  </si>
  <si>
    <t>per 175-watt</t>
  </si>
  <si>
    <t>per 400-watt</t>
  </si>
  <si>
    <t>County/School Area Lighting</t>
  </si>
  <si>
    <t>Res'l/Comm'l Area Lighting</t>
  </si>
  <si>
    <t>GAS</t>
  </si>
  <si>
    <t>02-329</t>
  </si>
  <si>
    <t>7-A</t>
  </si>
  <si>
    <t>Residential - Small Meter</t>
  </si>
  <si>
    <t>per therm + mo. variable rate*</t>
  </si>
  <si>
    <t>Residential - Large Meter</t>
  </si>
  <si>
    <t>7-E</t>
  </si>
  <si>
    <t>Commercial - Small Meter</t>
  </si>
  <si>
    <t>Commercial - Large Meter</t>
  </si>
  <si>
    <t>7-L</t>
  </si>
  <si>
    <t>County - Small Meter</t>
  </si>
  <si>
    <t>County - Large Meter</t>
  </si>
  <si>
    <t>7-N</t>
  </si>
  <si>
    <t>Schools - Small Meter</t>
  </si>
  <si>
    <t>Schools - Large Meter</t>
  </si>
  <si>
    <t>*Monthly Variable Gas Rates at: ladpu.com/DPUGasRateSchedule</t>
  </si>
  <si>
    <t>WATER</t>
  </si>
  <si>
    <t>02-328</t>
  </si>
  <si>
    <t>8-A</t>
  </si>
  <si>
    <t>All Retail - ALL TIERS</t>
  </si>
  <si>
    <t>See below</t>
  </si>
  <si>
    <t>per Kgal, NON-PEAK (Oct-Apr)</t>
  </si>
  <si>
    <t>Non-residential - All Tiers</t>
  </si>
  <si>
    <t>per Kgal, PEAK (May-Sept)</t>
  </si>
  <si>
    <t>Res'l Tier 1 (&lt;9 Kgal)</t>
  </si>
  <si>
    <t>Res'l Tier 2 (9-15 Kgal)</t>
  </si>
  <si>
    <t>Res'l Tier 3 (&gt;15 Kgal)</t>
  </si>
  <si>
    <t>Multi-Fam Tier 1 (&lt;9 Kgal)</t>
  </si>
  <si>
    <t>Multi-Fam Tier 2 (9-15 Kgal)</t>
  </si>
  <si>
    <t>Multi-Fam Tier 3 (&gt;15 Kgal)</t>
  </si>
  <si>
    <t>All Retail</t>
  </si>
  <si>
    <t>See above</t>
  </si>
  <si>
    <t>5/8", ¾", 1" meters</t>
  </si>
  <si>
    <t>1 ½" meter</t>
  </si>
  <si>
    <t>2" meter</t>
  </si>
  <si>
    <t>3" meters</t>
  </si>
  <si>
    <t>4" meter</t>
  </si>
  <si>
    <t>6" meter</t>
  </si>
  <si>
    <t>8" meter</t>
  </si>
  <si>
    <t>8-D</t>
  </si>
  <si>
    <t>Bulk</t>
  </si>
  <si>
    <t>per 1,000 gallons</t>
  </si>
  <si>
    <t>Effluent/Non-potable</t>
  </si>
  <si>
    <t>per Kgal</t>
  </si>
  <si>
    <t>SEWER</t>
  </si>
  <si>
    <t>BASE CHARGE</t>
  </si>
  <si>
    <t>SERVICE/
COMMODITY CHARGE</t>
  </si>
  <si>
    <t>02-325</t>
  </si>
  <si>
    <t>flat customer charges</t>
  </si>
  <si>
    <t>base chg x # of dwelling units plus service charge</t>
  </si>
  <si>
    <t>Non-Residential</t>
  </si>
  <si>
    <t>service charge</t>
  </si>
  <si>
    <t>commodity chg per 1,000 gallons</t>
  </si>
  <si>
    <t>Adjustment factor = 8%</t>
  </si>
  <si>
    <t>UTILITY</t>
  </si>
  <si>
    <t>Per KW of Peak Demand</t>
  </si>
  <si>
    <t>SERVICE CHG</t>
  </si>
  <si>
    <t>Date Adopted</t>
  </si>
  <si>
    <t>Effective Date</t>
  </si>
  <si>
    <t>End Date</t>
  </si>
  <si>
    <t>WINTER COMMODITY ON PEAK</t>
  </si>
  <si>
    <t>WINTER COMMODITY OFF PEAK</t>
  </si>
  <si>
    <t>SUMMER COMMODITY ON PEAK</t>
  </si>
  <si>
    <t>SUMMER COMMODITY OFF PEAK</t>
  </si>
  <si>
    <t>BILL CODE</t>
  </si>
  <si>
    <t>500 kwh</t>
  </si>
  <si>
    <t>Electric</t>
  </si>
  <si>
    <t>02-255</t>
  </si>
  <si>
    <t>ELRES, ELNET</t>
  </si>
  <si>
    <t>02-237</t>
  </si>
  <si>
    <t>02-115</t>
  </si>
  <si>
    <t>02-096</t>
  </si>
  <si>
    <t>02-090</t>
  </si>
  <si>
    <t xml:space="preserve">ELRES </t>
  </si>
  <si>
    <t>85-263</t>
  </si>
  <si>
    <t>ESCM, ESCM1</t>
  </si>
  <si>
    <t>ELCM</t>
  </si>
  <si>
    <t>ESCY, ESCY1</t>
  </si>
  <si>
    <t>08-263</t>
  </si>
  <si>
    <t>ELCY</t>
  </si>
  <si>
    <t>ESSC, ESSC1</t>
  </si>
  <si>
    <t>ELSC</t>
  </si>
  <si>
    <t>ELSP</t>
  </si>
  <si>
    <t>ESSP is code prior to ratcheting</t>
  </si>
  <si>
    <t>Commercial Time of Use</t>
  </si>
  <si>
    <t xml:space="preserve">ELTO, ELTOS, ELTOW </t>
  </si>
  <si>
    <t>85-292</t>
  </si>
  <si>
    <t>Residential Time of Use</t>
  </si>
  <si>
    <t>County Time of Use</t>
  </si>
  <si>
    <t>Public Schools Time of Use</t>
  </si>
  <si>
    <t>GRFIX</t>
  </si>
  <si>
    <t>02-063</t>
  </si>
  <si>
    <t>GRVAR, GRC*</t>
  </si>
  <si>
    <t>6-W</t>
  </si>
  <si>
    <t>Muni Water Production</t>
  </si>
  <si>
    <t>85-254</t>
  </si>
  <si>
    <t>TRFC</t>
  </si>
  <si>
    <t>Private Area Lighting</t>
  </si>
  <si>
    <t>See "Electric-Lighting" sheet</t>
  </si>
  <si>
    <t>LOCATION</t>
  </si>
  <si>
    <t>SVC CHG</t>
  </si>
  <si>
    <t>METERED?</t>
  </si>
  <si>
    <t>Yes</t>
  </si>
  <si>
    <t>Area Lighting - Unmetered</t>
  </si>
  <si>
    <t>Private</t>
  </si>
  <si>
    <t>No</t>
  </si>
  <si>
    <t>PLT</t>
  </si>
  <si>
    <t>Cty/School</t>
  </si>
  <si>
    <t>CSLT</t>
  </si>
  <si>
    <t>Res/Comm</t>
  </si>
  <si>
    <t>RCLT</t>
  </si>
  <si>
    <t>SERVICE CHG - SML METER</t>
  </si>
  <si>
    <t>SERVICE CHG - LRG METER</t>
  </si>
  <si>
    <t>75 therms</t>
  </si>
  <si>
    <t>Gas</t>
  </si>
  <si>
    <t>per therm + mo. variable rate</t>
  </si>
  <si>
    <t>GASRL, GASRW</t>
  </si>
  <si>
    <t>02-268</t>
  </si>
  <si>
    <t>02-232</t>
  </si>
  <si>
    <t>02-114</t>
  </si>
  <si>
    <t>per therm</t>
  </si>
  <si>
    <t>02-104</t>
  </si>
  <si>
    <t>02-082</t>
  </si>
  <si>
    <t>02-070</t>
  </si>
  <si>
    <t>02-026</t>
  </si>
  <si>
    <t>02-024</t>
  </si>
  <si>
    <t>85-302</t>
  </si>
  <si>
    <t>85-299</t>
  </si>
  <si>
    <t>85-290</t>
  </si>
  <si>
    <t>85-282</t>
  </si>
  <si>
    <t>85-268</t>
  </si>
  <si>
    <t>85-252</t>
  </si>
  <si>
    <t>per MCF</t>
  </si>
  <si>
    <t>85-246</t>
  </si>
  <si>
    <t>85-216</t>
  </si>
  <si>
    <t>85-184</t>
  </si>
  <si>
    <t>85-157</t>
  </si>
  <si>
    <t>85-137</t>
  </si>
  <si>
    <t>1991</t>
  </si>
  <si>
    <t>85-98</t>
  </si>
  <si>
    <t>85-95</t>
  </si>
  <si>
    <t>85-75</t>
  </si>
  <si>
    <t>85-57</t>
  </si>
  <si>
    <t>85-10</t>
  </si>
  <si>
    <t>85-04</t>
  </si>
  <si>
    <t>Commercial</t>
  </si>
  <si>
    <t>GASLC, GASWC</t>
  </si>
  <si>
    <t>County</t>
  </si>
  <si>
    <t>GASCL, GASCW</t>
  </si>
  <si>
    <t>Schools</t>
  </si>
  <si>
    <t>GASSL,GASSW</t>
  </si>
  <si>
    <t>SVC CHG      &lt; 1" meter</t>
  </si>
  <si>
    <t>SVC CHG   1" meter</t>
  </si>
  <si>
    <t>SVC CHG      1.5" meter</t>
  </si>
  <si>
    <t>SVC CHG     2" meter</t>
  </si>
  <si>
    <t>SVC CHG     2.5-3" meter</t>
  </si>
  <si>
    <t>SVC CHG      4" meter</t>
  </si>
  <si>
    <t>SVC CHG      6" meter</t>
  </si>
  <si>
    <t>SVC CHG      8" meter</t>
  </si>
  <si>
    <t>SVC CHG other</t>
  </si>
  <si>
    <t>1. PEAK COMMODITY:  &lt;9K gallons</t>
  </si>
  <si>
    <t>2. PEAK COMMODITY:   9K-15K gallons</t>
  </si>
  <si>
    <t>3. PEAK COMMODITY:   &gt;15K gallons</t>
  </si>
  <si>
    <t>NON-PEAK COMMODITY</t>
  </si>
  <si>
    <t>6000 gallons</t>
  </si>
  <si>
    <t>Water</t>
  </si>
  <si>
    <t>WTRR</t>
  </si>
  <si>
    <t>02-299</t>
  </si>
  <si>
    <t>02-294</t>
  </si>
  <si>
    <t>02-275</t>
  </si>
  <si>
    <t>02-267</t>
  </si>
  <si>
    <t>02-242</t>
  </si>
  <si>
    <t>02-118</t>
  </si>
  <si>
    <t>02-106</t>
  </si>
  <si>
    <t>85-270</t>
  </si>
  <si>
    <t>85-223</t>
  </si>
  <si>
    <t>85-156</t>
  </si>
  <si>
    <t>85-130</t>
  </si>
  <si>
    <t>85-101</t>
  </si>
  <si>
    <t>85-83</t>
  </si>
  <si>
    <t>85-56</t>
  </si>
  <si>
    <t>85-26</t>
  </si>
  <si>
    <t>Multi-Family</t>
  </si>
  <si>
    <t>WTRA</t>
  </si>
  <si>
    <t>Non-residential</t>
  </si>
  <si>
    <t>02-097</t>
  </si>
  <si>
    <t>85-253</t>
  </si>
  <si>
    <t>02-277</t>
  </si>
  <si>
    <t>02-113</t>
  </si>
  <si>
    <t>85-243</t>
  </si>
  <si>
    <t>85-186</t>
  </si>
  <si>
    <t>Peak:</t>
  </si>
  <si>
    <t>May through September</t>
  </si>
  <si>
    <t>Non-Peak:</t>
  </si>
  <si>
    <t>October through April</t>
  </si>
  <si>
    <t>RESIDENTIAL - SUMMER</t>
  </si>
  <si>
    <t>APT - SUMMER</t>
  </si>
  <si>
    <t>WINTER AND COMMERCIAL/COUNTY/CHURCH/SCHOOL YEAR-ROUND</t>
  </si>
  <si>
    <t>Meter size</t>
  </si>
  <si>
    <t>ENTER CONSUMPTION AND METER SIZE FROM CONS COLUMN ON ACCOUNT HISTORY IN CAYENTA</t>
  </si>
  <si>
    <t>5/8-in, 3/4-in</t>
  </si>
  <si>
    <t>1-in, 1 1/4-in</t>
  </si>
  <si>
    <t>4-in</t>
  </si>
  <si>
    <t>THAT EQUALS:</t>
  </si>
  <si>
    <t>GALLONS</t>
  </si>
  <si>
    <t>10S OF GALLONS</t>
  </si>
  <si>
    <t>100S OF GALLONS</t>
  </si>
  <si>
    <t>1000S OF GALLONS</t>
  </si>
  <si>
    <t>Tier 1 &lt; 9,000 gallons:</t>
  </si>
  <si>
    <t>Gallons        $</t>
  </si>
  <si>
    <t>PER GALLON COST =</t>
  </si>
  <si>
    <t>METER SIZE</t>
  </si>
  <si>
    <t>10s OF GALLONS COST =</t>
  </si>
  <si>
    <t>100s OF GALLONS COST =</t>
  </si>
  <si>
    <t>1000s OF GALLONS COST =</t>
  </si>
  <si>
    <t>1 1/2-in</t>
  </si>
  <si>
    <t>2-in</t>
  </si>
  <si>
    <t>2 1/2-in, 3-in</t>
  </si>
  <si>
    <t>Tier 2 = 9,000 - 15,000 gallons:</t>
  </si>
  <si>
    <t>6-in</t>
  </si>
  <si>
    <t>8-in</t>
  </si>
  <si>
    <t>Hydrant</t>
  </si>
  <si>
    <t>COST OF WATER CONSUMPTION</t>
  </si>
  <si>
    <t>PLUS SERVICE CHARGE</t>
  </si>
  <si>
    <t>(See table above and change as appropriate)</t>
  </si>
  <si>
    <t>PLUS TAX</t>
  </si>
  <si>
    <t>(Tax will be zero on county &amp; school accounts)</t>
  </si>
  <si>
    <t>TOTAL BILLED FOR WATER</t>
  </si>
  <si>
    <t>Tier 3 &gt; 15,000 gallons:</t>
  </si>
  <si>
    <t>Average</t>
  </si>
  <si>
    <t>Sewer</t>
  </si>
  <si>
    <t>02-298</t>
  </si>
  <si>
    <t>fixed fees</t>
  </si>
  <si>
    <t>02-288</t>
  </si>
  <si>
    <t>02-276</t>
  </si>
  <si>
    <t>02-229</t>
  </si>
  <si>
    <t>02-220</t>
  </si>
  <si>
    <t>02-105</t>
  </si>
  <si>
    <t>02-089</t>
  </si>
  <si>
    <t>02-051</t>
  </si>
  <si>
    <t>02-216</t>
  </si>
  <si>
    <t>85-273</t>
  </si>
  <si>
    <t>85-204</t>
  </si>
  <si>
    <t>85-143</t>
  </si>
  <si>
    <t>85-53</t>
  </si>
  <si>
    <t>85-25</t>
  </si>
  <si>
    <t>Multi-family</t>
  </si>
  <si>
    <t>Base Chg x # of dwelling units</t>
  </si>
  <si>
    <t>SEWMF</t>
  </si>
  <si>
    <t>per 1k gallons [B Chg x # of units]</t>
  </si>
  <si>
    <t>SEWCM</t>
  </si>
  <si>
    <t>GREEN POWER - MORE DETAILED INFORMATION</t>
  </si>
  <si>
    <t>RATE SCHEDULE</t>
  </si>
  <si>
    <t>BASE CHG</t>
  </si>
  <si>
    <t>CONS CHG</t>
  </si>
  <si>
    <t>6-A, 6-G, 6-L, 6-N</t>
  </si>
  <si>
    <t>Green Power - Fixed</t>
  </si>
  <si>
    <t>6-A, 6-G, 6-S, 6-L, 6-N</t>
  </si>
  <si>
    <t>Green Power - Variable</t>
  </si>
  <si>
    <t>GRVAR</t>
  </si>
  <si>
    <t>6-K, 6-M, 6-R</t>
  </si>
  <si>
    <t>Green Power - 1%</t>
  </si>
  <si>
    <t>GRC01</t>
  </si>
  <si>
    <t>Green Power - 2%</t>
  </si>
  <si>
    <t>GRC02</t>
  </si>
  <si>
    <t>Green Power - 3%</t>
  </si>
  <si>
    <t>GRC03</t>
  </si>
  <si>
    <t>Green Power - 5%</t>
  </si>
  <si>
    <t>GRC05</t>
  </si>
  <si>
    <t>Green Power - 10%</t>
  </si>
  <si>
    <t>GRC10</t>
  </si>
  <si>
    <t>Green Power - 50%</t>
  </si>
  <si>
    <t>GRC50</t>
  </si>
  <si>
    <t>Green Power - 90%</t>
  </si>
  <si>
    <t>GRC90</t>
  </si>
  <si>
    <t>SERVICE</t>
  </si>
  <si>
    <t>TYPE</t>
  </si>
  <si>
    <t>DESCRIPTION</t>
  </si>
  <si>
    <t>Refuse</t>
  </si>
  <si>
    <t>02-274</t>
  </si>
  <si>
    <t>all</t>
  </si>
  <si>
    <t>Tip Fee</t>
  </si>
  <si>
    <t>Mixed municipal solid waste, per ton</t>
  </si>
  <si>
    <t>02-257</t>
  </si>
  <si>
    <t>Minimum tip fee, per load</t>
  </si>
  <si>
    <t>Brush--Loads containing 100% brush, per ton</t>
  </si>
  <si>
    <t>Clean dirt, per ton</t>
  </si>
  <si>
    <t>Clean urban wood--Loads containing 100% urban wood waste, per ton</t>
  </si>
  <si>
    <t>Concrete/asphalt--Loads contain 100% concrete and asphalt, per ton</t>
  </si>
  <si>
    <t>Metal--Loads containing 100% metal, per ton</t>
  </si>
  <si>
    <t>RES/COMM</t>
  </si>
  <si>
    <t>Recyclables (mixed recycle/cardboard)--Loads containing 100% mixed recycle material, less than half ton</t>
  </si>
  <si>
    <t>Recyclables (mixed recycle/cardboard)--Loads containing 100% mixed recycle material, more than half ton, per ton</t>
  </si>
  <si>
    <t>Out of county recyclables (mixed recycle/cardboard)--Loads containing 100% mixed recyclables, per ton</t>
  </si>
  <si>
    <t>none</t>
  </si>
  <si>
    <t>Large animal mortalities (horse, cow, elk, etc.) per animal</t>
  </si>
  <si>
    <t>Small animal mortalities (small dog, cat, etc.) per animal</t>
  </si>
  <si>
    <t>Refrigerant removal (from refrigerators, air conditioners, cars, etc.) per item</t>
  </si>
  <si>
    <t>Tires, per ton</t>
  </si>
  <si>
    <t xml:space="preserve">all </t>
  </si>
  <si>
    <t>Oversized tires--larger than 23.5 x 25 in., per tire</t>
  </si>
  <si>
    <t>Tire on rim, all sizes--additional fee per tire</t>
  </si>
  <si>
    <t>Recycled, for pickup</t>
  </si>
  <si>
    <t>Glass cullet, per ton</t>
  </si>
  <si>
    <t>Reusable items (items that are placed in the reuse area)</t>
  </si>
  <si>
    <t>Compost, per ton</t>
  </si>
  <si>
    <t>Wood chips, per ton</t>
  </si>
  <si>
    <t>Material loading fee, per cubic yard (1 cubic yard minimum)</t>
  </si>
  <si>
    <t>Curbside collection</t>
  </si>
  <si>
    <t>Single residential unit (one pickup per week), per month</t>
  </si>
  <si>
    <t xml:space="preserve">REFUS </t>
  </si>
  <si>
    <t>RESIDENTIAL</t>
  </si>
  <si>
    <t>Additional trash roll-cart, in additional to monthly service charge, per roll cart</t>
  </si>
  <si>
    <t>REFSB, REF01, REF02, REF03, REF04, REF05, REF06</t>
  </si>
  <si>
    <t>Recycle service, single residential unit (one pickup per week)</t>
  </si>
  <si>
    <t>Service for brush roll-cart, in addition to monthly service charge, per roll cart</t>
  </si>
  <si>
    <t>Additional recycle/brush roll-cart, in addition to monthly service charge, per roll cart</t>
  </si>
  <si>
    <t xml:space="preserve">Roll-off </t>
  </si>
  <si>
    <t>Roll-off service: includes 1 service, 1 week rental, and 4 tons of material; over 4 tons will be charged a current tip fee. Payment due at setup.</t>
  </si>
  <si>
    <t>Daily rental fee if roll-off is rented longer than one week</t>
  </si>
  <si>
    <t>On-call service, plus tip fee (County-owned)</t>
  </si>
  <si>
    <t>On-call service, plus tip fee (privately owned)</t>
  </si>
  <si>
    <t>Set-up, per event</t>
  </si>
  <si>
    <t>Roll-off box rental, per roll-off box per month</t>
  </si>
  <si>
    <t>ROLOF</t>
  </si>
  <si>
    <t>Deposit (waived if customer has 12 on-time payments in the past 12 months)</t>
  </si>
  <si>
    <t>Trash compactor</t>
  </si>
  <si>
    <t>On-call service plus tip fee</t>
  </si>
  <si>
    <t>NON-RESIDENTIAL</t>
  </si>
  <si>
    <t>Trash roll-cart service (on pickup per week), per month</t>
  </si>
  <si>
    <t>Recycle roll-cart (one pickup per week), per month</t>
  </si>
  <si>
    <t>RCY01</t>
  </si>
  <si>
    <t>Additional recycle roll-cart, in addition to monthly service charge, per roll cart</t>
  </si>
  <si>
    <t>RCY02, RCY03, RCY04, RCY05</t>
  </si>
  <si>
    <t>Dumpster</t>
  </si>
  <si>
    <t>Regularly scheduled dumpster collection service (one pickup per week), per dumpster, per month</t>
  </si>
  <si>
    <t>DUMPS</t>
  </si>
  <si>
    <t>Regularly scheduled recycling collection service</t>
  </si>
  <si>
    <t>RCYDU</t>
  </si>
  <si>
    <t>Dumpster rental (trash or mixed recycle), per month</t>
  </si>
  <si>
    <t>Dumpster rental (cardboard), per month</t>
  </si>
  <si>
    <t>Additional on-call service, per collection</t>
  </si>
  <si>
    <t>Set-up/take-down/relocation, per event. Set up waived for new mixed recycle/cardboard dumpster.</t>
  </si>
  <si>
    <t>Set-up/take-down/relocation, per event. Set up waived for new recycling dumpster.</t>
  </si>
  <si>
    <t>Special</t>
  </si>
  <si>
    <t>Duplicate copies of scale tickets provided with monthly billing</t>
  </si>
  <si>
    <t>Special collection or delivery 
*One hour minimum charge, per piece of equipment. Tipping/loading fees will apply if applicable.</t>
  </si>
  <si>
    <t>Special collection or delivery 
*One hour minimum charge, per piece of equipment. Tipping fees will apply if applicable.</t>
  </si>
  <si>
    <t>Brush pickup in excess of brush rollcart service or bulk item collection. Size, material, and schedule limitations will apply.</t>
  </si>
  <si>
    <t>Unauthorized user/illegal dumping fee</t>
  </si>
  <si>
    <t>Other waste, handling, disposal = County contract cost plus 10% administrative fee</t>
  </si>
  <si>
    <t>Certified vehicle weight</t>
  </si>
  <si>
    <t>Roll-cart replacement for recycle, brush or trash (negligent loss or damaged)</t>
  </si>
  <si>
    <t>DEMAND</t>
  </si>
  <si>
    <t>ASSET TYPE (set in billable holdings)</t>
  </si>
  <si>
    <t>ELRES</t>
  </si>
  <si>
    <t>ESCM</t>
  </si>
  <si>
    <t xml:space="preserve">Seasonal </t>
  </si>
  <si>
    <t>per KW peak</t>
  </si>
  <si>
    <t>ESCY</t>
  </si>
  <si>
    <t>Small Schools</t>
  </si>
  <si>
    <t>ESSC</t>
  </si>
  <si>
    <t>County Street/Traffic Light</t>
  </si>
  <si>
    <t>Large Schools</t>
  </si>
  <si>
    <t>LIGHT</t>
  </si>
  <si>
    <t>per 70-watt light</t>
  </si>
  <si>
    <t>per 100-watt light</t>
  </si>
  <si>
    <t>per 175-watt light</t>
  </si>
  <si>
    <t>per 400-watt light</t>
  </si>
  <si>
    <t>Res/Comm Area Lighting</t>
  </si>
  <si>
    <t>02-359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</si>
</sst>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_(* #,##0.0000_);_(* \(#,##0.0000\);_(* &quot;-&quot;??_);_(@_)"/>
    <numFmt numFmtId="166" formatCode="0.0000"/>
    <numFmt numFmtId="167" formatCode="\ mm\/dd\/yyyy"/>
    <numFmt numFmtId="168" formatCode="_(* #,##0_);_(* \(#,##0\);_(* &quot;-&quot;??_);_(@_)"/>
    <numFmt numFmtId="169" formatCode="0.00000"/>
    <numFmt numFmtId="170" formatCode="0.000"/>
    <numFmt numFmtId="171" formatCode="&quot;$&quot;#,##0.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color indexed="8"/>
      <name val="Arial"/>
      <family val="2"/>
    </font>
    <font>
      <b/>
      <sz val="12"/>
      <color rgb="FF00B0F0"/>
      <name val="Arial"/>
      <family val="2"/>
    </font>
    <font>
      <sz val="10"/>
      <name val="Arial"/>
      <family val="2"/>
    </font>
    <font>
      <b/>
      <sz val="12"/>
      <color theme="8" tint="-0.249977111117893"/>
      <name val="Arial"/>
      <family val="2"/>
    </font>
    <font>
      <b/>
      <sz val="10"/>
      <color rgb="FFFF33CC"/>
      <name val="Arial"/>
      <family val="2"/>
    </font>
    <font>
      <sz val="14"/>
      <color indexed="8"/>
      <name val="Arial"/>
      <family val="2"/>
    </font>
    <font>
      <b/>
      <sz val="10"/>
      <color rgb="FF0070C0"/>
      <name val="Arial"/>
      <family val="2"/>
    </font>
    <font>
      <u/>
      <sz val="10"/>
      <color indexed="8"/>
      <name val="Arial"/>
      <family val="2"/>
    </font>
    <font>
      <i/>
      <sz val="9"/>
      <color indexed="8"/>
      <name val="Arial"/>
      <family val="2"/>
    </font>
    <font>
      <sz val="11"/>
      <color indexed="8"/>
      <name val="Arial"/>
      <family val="2"/>
    </font>
    <font>
      <sz val="11"/>
      <color theme="0" tint="-0.49998474074526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9"/>
      <color theme="8" tint="-0.249977111117893"/>
      <name val="Calibri"/>
      <family val="2"/>
      <scheme val="minor"/>
    </font>
    <font>
      <sz val="10"/>
      <color theme="9" tint="-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trike/>
      <sz val="11"/>
      <color theme="0" tint="-0.34998626667073579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rgb="FFFFFF99"/>
      </left>
      <right style="thick">
        <color rgb="FFFFFF99"/>
      </right>
      <top style="thick">
        <color rgb="FFFFFF99"/>
      </top>
      <bottom style="thick">
        <color rgb="FFFFFF99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>
      <alignment vertical="top"/>
    </xf>
    <xf numFmtId="0" fontId="13" fillId="0" borderId="0"/>
    <xf numFmtId="43" fontId="13" fillId="0" borderId="0" applyFont="0" applyFill="0" applyBorder="0" applyAlignment="0" applyProtection="0"/>
  </cellStyleXfs>
  <cellXfs count="264">
    <xf numFmtId="0" fontId="0" fillId="0" borderId="0" xfId="0"/>
    <xf numFmtId="0" fontId="0" fillId="0" borderId="1" xfId="0" applyBorder="1"/>
    <xf numFmtId="43" fontId="0" fillId="0" borderId="1" xfId="1" applyFont="1" applyBorder="1"/>
    <xf numFmtId="14" fontId="0" fillId="0" borderId="1" xfId="0" applyNumberFormat="1" applyBorder="1"/>
    <xf numFmtId="0" fontId="4" fillId="0" borderId="1" xfId="0" applyFont="1" applyBorder="1"/>
    <xf numFmtId="43" fontId="4" fillId="0" borderId="1" xfId="1" applyFont="1" applyBorder="1"/>
    <xf numFmtId="165" fontId="4" fillId="0" borderId="1" xfId="1" applyNumberFormat="1" applyFont="1" applyBorder="1"/>
    <xf numFmtId="14" fontId="4" fillId="0" borderId="1" xfId="0" applyNumberFormat="1" applyFont="1" applyBorder="1"/>
    <xf numFmtId="164" fontId="4" fillId="0" borderId="1" xfId="1" applyNumberFormat="1" applyFont="1" applyBorder="1"/>
    <xf numFmtId="165" fontId="4" fillId="2" borderId="1" xfId="1" applyNumberFormat="1" applyFont="1" applyFill="1" applyBorder="1"/>
    <xf numFmtId="165" fontId="0" fillId="2" borderId="1" xfId="1" applyNumberFormat="1" applyFont="1" applyFill="1" applyBorder="1"/>
    <xf numFmtId="43" fontId="4" fillId="2" borderId="1" xfId="1" applyFont="1" applyFill="1" applyBorder="1"/>
    <xf numFmtId="0" fontId="0" fillId="0" borderId="0" xfId="0" applyAlignment="1">
      <alignment vertical="top"/>
    </xf>
    <xf numFmtId="165" fontId="7" fillId="0" borderId="1" xfId="1" applyNumberFormat="1" applyFont="1" applyBorder="1" applyAlignment="1">
      <alignment vertical="top" wrapText="1"/>
    </xf>
    <xf numFmtId="0" fontId="5" fillId="0" borderId="1" xfId="0" applyFont="1" applyBorder="1"/>
    <xf numFmtId="0" fontId="3" fillId="0" borderId="1" xfId="0" applyFont="1" applyBorder="1" applyAlignment="1">
      <alignment vertical="top"/>
    </xf>
    <xf numFmtId="165" fontId="4" fillId="0" borderId="1" xfId="1" applyNumberFormat="1" applyFont="1" applyBorder="1" applyAlignment="1">
      <alignment horizontal="center"/>
    </xf>
    <xf numFmtId="165" fontId="1" fillId="0" borderId="0" xfId="1" applyNumberFormat="1" applyFont="1"/>
    <xf numFmtId="165" fontId="4" fillId="0" borderId="1" xfId="1" applyNumberFormat="1" applyFont="1" applyBorder="1" applyAlignment="1">
      <alignment horizontal="center" vertical="top" wrapText="1"/>
    </xf>
    <xf numFmtId="165" fontId="4" fillId="0" borderId="1" xfId="1" applyNumberFormat="1" applyFont="1" applyBorder="1" applyAlignment="1">
      <alignment vertical="top" wrapText="1"/>
    </xf>
    <xf numFmtId="0" fontId="0" fillId="0" borderId="2" xfId="0" applyBorder="1"/>
    <xf numFmtId="165" fontId="1" fillId="0" borderId="2" xfId="1" applyNumberFormat="1" applyFont="1" applyFill="1" applyBorder="1"/>
    <xf numFmtId="166" fontId="0" fillId="0" borderId="0" xfId="0" applyNumberFormat="1"/>
    <xf numFmtId="0" fontId="8" fillId="0" borderId="1" xfId="0" applyFont="1" applyBorder="1"/>
    <xf numFmtId="43" fontId="0" fillId="2" borderId="1" xfId="1" applyFont="1" applyFill="1" applyBorder="1"/>
    <xf numFmtId="14" fontId="0" fillId="2" borderId="1" xfId="0" applyNumberFormat="1" applyFill="1" applyBorder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2" fontId="0" fillId="0" borderId="1" xfId="0" applyNumberFormat="1" applyBorder="1"/>
    <xf numFmtId="0" fontId="9" fillId="0" borderId="1" xfId="0" applyFont="1" applyBorder="1"/>
    <xf numFmtId="0" fontId="10" fillId="0" borderId="1" xfId="0" applyFont="1" applyBorder="1"/>
    <xf numFmtId="2" fontId="10" fillId="0" borderId="1" xfId="0" applyNumberFormat="1" applyFont="1" applyBorder="1"/>
    <xf numFmtId="43" fontId="10" fillId="0" borderId="1" xfId="1" applyFont="1" applyBorder="1"/>
    <xf numFmtId="14" fontId="10" fillId="0" borderId="1" xfId="0" applyNumberFormat="1" applyFont="1" applyBorder="1"/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wrapText="1"/>
    </xf>
    <xf numFmtId="43" fontId="9" fillId="2" borderId="1" xfId="1" applyFont="1" applyFill="1" applyBorder="1"/>
    <xf numFmtId="0" fontId="6" fillId="0" borderId="1" xfId="0" applyFont="1" applyBorder="1"/>
    <xf numFmtId="0" fontId="7" fillId="0" borderId="1" xfId="0" applyFont="1" applyBorder="1"/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wrapText="1"/>
    </xf>
    <xf numFmtId="43" fontId="9" fillId="0" borderId="1" xfId="1" applyFont="1" applyFill="1" applyBorder="1"/>
    <xf numFmtId="43" fontId="4" fillId="0" borderId="1" xfId="1" applyFont="1" applyFill="1" applyBorder="1"/>
    <xf numFmtId="43" fontId="0" fillId="0" borderId="1" xfId="1" applyFont="1" applyFill="1" applyBorder="1"/>
    <xf numFmtId="43" fontId="0" fillId="0" borderId="0" xfId="0" applyNumberFormat="1"/>
    <xf numFmtId="0" fontId="11" fillId="0" borderId="0" xfId="3">
      <alignment vertical="top"/>
    </xf>
    <xf numFmtId="0" fontId="14" fillId="7" borderId="3" xfId="4" applyFont="1" applyFill="1" applyBorder="1" applyAlignment="1">
      <alignment horizontal="right" vertical="center"/>
    </xf>
    <xf numFmtId="44" fontId="14" fillId="7" borderId="4" xfId="2" applyFont="1" applyFill="1" applyBorder="1" applyAlignment="1">
      <alignment vertical="center"/>
    </xf>
    <xf numFmtId="1" fontId="14" fillId="7" borderId="4" xfId="4" applyNumberFormat="1" applyFont="1" applyFill="1" applyBorder="1" applyAlignment="1">
      <alignment vertical="center"/>
    </xf>
    <xf numFmtId="0" fontId="11" fillId="7" borderId="4" xfId="3" applyFill="1" applyBorder="1">
      <alignment vertical="top"/>
    </xf>
    <xf numFmtId="0" fontId="11" fillId="7" borderId="5" xfId="4" applyFont="1" applyFill="1" applyBorder="1" applyAlignment="1">
      <alignment vertical="top"/>
    </xf>
    <xf numFmtId="4" fontId="11" fillId="0" borderId="0" xfId="4" applyNumberFormat="1" applyFont="1" applyAlignment="1">
      <alignment vertical="top"/>
    </xf>
    <xf numFmtId="1" fontId="11" fillId="0" borderId="0" xfId="4" applyNumberFormat="1" applyFont="1" applyAlignment="1">
      <alignment vertical="top"/>
    </xf>
    <xf numFmtId="167" fontId="11" fillId="7" borderId="6" xfId="4" applyNumberFormat="1" applyFont="1" applyFill="1" applyBorder="1" applyAlignment="1">
      <alignment vertical="top"/>
    </xf>
    <xf numFmtId="1" fontId="11" fillId="7" borderId="0" xfId="4" applyNumberFormat="1" applyFont="1" applyFill="1" applyAlignment="1">
      <alignment vertical="top"/>
    </xf>
    <xf numFmtId="0" fontId="11" fillId="7" borderId="0" xfId="3" applyFill="1">
      <alignment vertical="top"/>
    </xf>
    <xf numFmtId="0" fontId="11" fillId="7" borderId="7" xfId="4" applyFont="1" applyFill="1" applyBorder="1" applyAlignment="1">
      <alignment vertical="top"/>
    </xf>
    <xf numFmtId="2" fontId="16" fillId="8" borderId="8" xfId="4" applyNumberFormat="1" applyFont="1" applyFill="1" applyBorder="1" applyAlignment="1">
      <alignment horizontal="center" vertical="center"/>
    </xf>
    <xf numFmtId="0" fontId="11" fillId="9" borderId="0" xfId="3" applyFill="1" applyAlignment="1">
      <alignment horizontal="center" vertical="center"/>
    </xf>
    <xf numFmtId="0" fontId="11" fillId="7" borderId="7" xfId="3" applyFill="1" applyBorder="1">
      <alignment vertical="top"/>
    </xf>
    <xf numFmtId="1" fontId="11" fillId="7" borderId="0" xfId="4" applyNumberFormat="1" applyFont="1" applyFill="1" applyAlignment="1">
      <alignment horizontal="right" vertical="top"/>
    </xf>
    <xf numFmtId="2" fontId="11" fillId="7" borderId="0" xfId="4" applyNumberFormat="1" applyFont="1" applyFill="1" applyAlignment="1">
      <alignment vertical="top"/>
    </xf>
    <xf numFmtId="167" fontId="11" fillId="7" borderId="6" xfId="4" applyNumberFormat="1" applyFont="1" applyFill="1" applyBorder="1" applyAlignment="1">
      <alignment horizontal="right" vertical="top"/>
    </xf>
    <xf numFmtId="4" fontId="11" fillId="7" borderId="0" xfId="2" applyNumberFormat="1" applyFont="1" applyFill="1" applyBorder="1" applyAlignment="1">
      <alignment horizontal="right" vertical="top" indent="2"/>
    </xf>
    <xf numFmtId="4" fontId="17" fillId="7" borderId="0" xfId="2" applyNumberFormat="1" applyFont="1" applyFill="1" applyBorder="1" applyAlignment="1">
      <alignment horizontal="right" vertical="top" indent="2"/>
    </xf>
    <xf numFmtId="0" fontId="17" fillId="7" borderId="0" xfId="3" applyFont="1" applyFill="1">
      <alignment vertical="top"/>
    </xf>
    <xf numFmtId="2" fontId="11" fillId="7" borderId="6" xfId="4" applyNumberFormat="1" applyFont="1" applyFill="1" applyBorder="1" applyAlignment="1">
      <alignment vertical="top"/>
    </xf>
    <xf numFmtId="167" fontId="18" fillId="7" borderId="6" xfId="4" applyNumberFormat="1" applyFont="1" applyFill="1" applyBorder="1" applyAlignment="1">
      <alignment horizontal="right" vertical="top"/>
    </xf>
    <xf numFmtId="168" fontId="17" fillId="7" borderId="6" xfId="5" applyNumberFormat="1" applyFont="1" applyFill="1" applyBorder="1" applyAlignment="1">
      <alignment vertical="top"/>
    </xf>
    <xf numFmtId="44" fontId="17" fillId="7" borderId="0" xfId="2" applyFont="1" applyFill="1" applyBorder="1" applyAlignment="1">
      <alignment vertical="top"/>
    </xf>
    <xf numFmtId="39" fontId="17" fillId="7" borderId="0" xfId="2" applyNumberFormat="1" applyFont="1" applyFill="1" applyBorder="1" applyAlignment="1">
      <alignment horizontal="left" vertical="top"/>
    </xf>
    <xf numFmtId="169" fontId="19" fillId="10" borderId="0" xfId="4" applyNumberFormat="1" applyFont="1" applyFill="1" applyAlignment="1">
      <alignment horizontal="left" vertical="top"/>
    </xf>
    <xf numFmtId="0" fontId="11" fillId="11" borderId="0" xfId="3" applyFill="1" applyAlignment="1">
      <alignment horizontal="left" vertical="top" indent="3"/>
    </xf>
    <xf numFmtId="4" fontId="11" fillId="11" borderId="7" xfId="4" applyNumberFormat="1" applyFont="1" applyFill="1" applyBorder="1" applyAlignment="1">
      <alignment horizontal="center" vertical="top"/>
    </xf>
    <xf numFmtId="0" fontId="11" fillId="7" borderId="6" xfId="3" applyFill="1" applyBorder="1">
      <alignment vertical="top"/>
    </xf>
    <xf numFmtId="166" fontId="19" fillId="10" borderId="0" xfId="4" applyNumberFormat="1" applyFont="1" applyFill="1" applyAlignment="1">
      <alignment horizontal="left" vertical="top"/>
    </xf>
    <xf numFmtId="0" fontId="11" fillId="12" borderId="0" xfId="3" applyFill="1" applyAlignment="1">
      <alignment horizontal="left" vertical="top" indent="3"/>
    </xf>
    <xf numFmtId="4" fontId="11" fillId="12" borderId="7" xfId="2" applyNumberFormat="1" applyFont="1" applyFill="1" applyBorder="1" applyAlignment="1">
      <alignment horizontal="right" vertical="top" indent="3"/>
    </xf>
    <xf numFmtId="170" fontId="19" fillId="10" borderId="0" xfId="4" applyNumberFormat="1" applyFont="1" applyFill="1" applyAlignment="1">
      <alignment horizontal="left" vertical="top"/>
    </xf>
    <xf numFmtId="2" fontId="19" fillId="10" borderId="0" xfId="4" applyNumberFormat="1" applyFont="1" applyFill="1" applyAlignment="1">
      <alignment horizontal="left" vertical="top"/>
    </xf>
    <xf numFmtId="0" fontId="17" fillId="7" borderId="6" xfId="3" applyFont="1" applyFill="1" applyBorder="1">
      <alignment vertical="top"/>
    </xf>
    <xf numFmtId="0" fontId="11" fillId="7" borderId="0" xfId="3" applyFill="1" applyAlignment="1">
      <alignment horizontal="left" vertical="top" indent="3"/>
    </xf>
    <xf numFmtId="171" fontId="11" fillId="7" borderId="10" xfId="2" applyNumberFormat="1" applyFont="1" applyFill="1" applyBorder="1" applyAlignment="1">
      <alignment horizontal="right" vertical="top" indent="2"/>
    </xf>
    <xf numFmtId="0" fontId="11" fillId="7" borderId="10" xfId="3" applyFill="1" applyBorder="1">
      <alignment vertical="top"/>
    </xf>
    <xf numFmtId="0" fontId="11" fillId="7" borderId="11" xfId="4" applyFont="1" applyFill="1" applyBorder="1" applyAlignment="1">
      <alignment vertical="top"/>
    </xf>
    <xf numFmtId="4" fontId="11" fillId="12" borderId="10" xfId="2" applyNumberFormat="1" applyFont="1" applyFill="1" applyBorder="1" applyAlignment="1">
      <alignment horizontal="right" vertical="top" indent="2"/>
    </xf>
    <xf numFmtId="4" fontId="11" fillId="7" borderId="13" xfId="2" applyNumberFormat="1" applyFont="1" applyFill="1" applyBorder="1" applyAlignment="1">
      <alignment horizontal="right" vertical="top" indent="2"/>
    </xf>
    <xf numFmtId="171" fontId="20" fillId="13" borderId="16" xfId="2" applyNumberFormat="1" applyFont="1" applyFill="1" applyBorder="1" applyAlignment="1">
      <alignment horizontal="right" vertical="center" indent="2"/>
    </xf>
    <xf numFmtId="44" fontId="11" fillId="7" borderId="17" xfId="3" applyNumberFormat="1" applyFill="1" applyBorder="1">
      <alignment vertical="top"/>
    </xf>
    <xf numFmtId="0" fontId="11" fillId="7" borderId="18" xfId="4" applyFont="1" applyFill="1" applyBorder="1" applyAlignment="1">
      <alignment vertical="top"/>
    </xf>
    <xf numFmtId="0" fontId="13" fillId="0" borderId="0" xfId="4" applyAlignment="1">
      <alignment vertical="top"/>
    </xf>
    <xf numFmtId="44" fontId="20" fillId="7" borderId="17" xfId="3" applyNumberFormat="1" applyFont="1" applyFill="1" applyBorder="1">
      <alignment vertical="top"/>
    </xf>
    <xf numFmtId="0" fontId="20" fillId="7" borderId="18" xfId="4" applyFont="1" applyFill="1" applyBorder="1" applyAlignment="1">
      <alignment vertical="top"/>
    </xf>
    <xf numFmtId="4" fontId="20" fillId="0" borderId="0" xfId="4" applyNumberFormat="1" applyFont="1" applyAlignment="1">
      <alignment vertical="top"/>
    </xf>
    <xf numFmtId="167" fontId="11" fillId="0" borderId="0" xfId="4" applyNumberFormat="1" applyFont="1" applyAlignment="1">
      <alignment vertical="top"/>
    </xf>
    <xf numFmtId="0" fontId="11" fillId="0" borderId="0" xfId="4" applyFont="1" applyAlignment="1">
      <alignment vertical="top"/>
    </xf>
    <xf numFmtId="2" fontId="11" fillId="0" borderId="0" xfId="4" applyNumberFormat="1" applyFont="1" applyAlignment="1">
      <alignment vertical="top"/>
    </xf>
    <xf numFmtId="2" fontId="11" fillId="0" borderId="0" xfId="3" applyNumberFormat="1" applyAlignment="1">
      <alignment horizontal="right" vertical="top" indent="2"/>
    </xf>
    <xf numFmtId="0" fontId="2" fillId="14" borderId="1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 wrapText="1"/>
    </xf>
    <xf numFmtId="43" fontId="0" fillId="0" borderId="0" xfId="1" applyFont="1"/>
    <xf numFmtId="14" fontId="0" fillId="0" borderId="0" xfId="0" applyNumberFormat="1"/>
    <xf numFmtId="43" fontId="2" fillId="14" borderId="1" xfId="1" applyFont="1" applyFill="1" applyBorder="1" applyAlignment="1">
      <alignment horizontal="center" wrapText="1"/>
    </xf>
    <xf numFmtId="0" fontId="10" fillId="0" borderId="0" xfId="0" applyFont="1"/>
    <xf numFmtId="43" fontId="10" fillId="0" borderId="0" xfId="1" applyFont="1"/>
    <xf numFmtId="14" fontId="10" fillId="0" borderId="0" xfId="0" applyNumberFormat="1" applyFont="1"/>
    <xf numFmtId="14" fontId="21" fillId="0" borderId="0" xfId="0" applyNumberFormat="1" applyFont="1"/>
    <xf numFmtId="0" fontId="9" fillId="0" borderId="0" xfId="0" applyFont="1"/>
    <xf numFmtId="43" fontId="9" fillId="0" borderId="0" xfId="1" applyFont="1"/>
    <xf numFmtId="0" fontId="0" fillId="0" borderId="0" xfId="0" applyAlignment="1">
      <alignment wrapText="1"/>
    </xf>
    <xf numFmtId="0" fontId="3" fillId="0" borderId="1" xfId="0" applyFont="1" applyBorder="1"/>
    <xf numFmtId="43" fontId="3" fillId="0" borderId="1" xfId="1" applyFont="1" applyBorder="1"/>
    <xf numFmtId="43" fontId="3" fillId="2" borderId="1" xfId="1" applyFont="1" applyFill="1" applyBorder="1"/>
    <xf numFmtId="165" fontId="3" fillId="0" borderId="1" xfId="1" applyNumberFormat="1" applyFont="1" applyFill="1" applyBorder="1" applyAlignment="1">
      <alignment vertical="top"/>
    </xf>
    <xf numFmtId="165" fontId="3" fillId="0" borderId="20" xfId="1" applyNumberFormat="1" applyFont="1" applyBorder="1" applyAlignment="1">
      <alignment vertical="top" wrapText="1"/>
    </xf>
    <xf numFmtId="43" fontId="3" fillId="2" borderId="1" xfId="1" applyFont="1" applyFill="1" applyBorder="1" applyAlignment="1">
      <alignment vertical="top"/>
    </xf>
    <xf numFmtId="0" fontId="24" fillId="0" borderId="1" xfId="0" applyFont="1" applyBorder="1"/>
    <xf numFmtId="43" fontId="24" fillId="0" borderId="1" xfId="1" applyFont="1" applyFill="1" applyBorder="1"/>
    <xf numFmtId="165" fontId="3" fillId="2" borderId="19" xfId="1" applyNumberFormat="1" applyFont="1" applyFill="1" applyBorder="1" applyAlignment="1">
      <alignment vertical="top" wrapText="1"/>
    </xf>
    <xf numFmtId="0" fontId="3" fillId="0" borderId="21" xfId="0" applyFont="1" applyBorder="1" applyAlignment="1">
      <alignment vertical="top"/>
    </xf>
    <xf numFmtId="0" fontId="3" fillId="0" borderId="22" xfId="0" applyFont="1" applyBorder="1" applyAlignment="1">
      <alignment vertical="top"/>
    </xf>
    <xf numFmtId="0" fontId="3" fillId="0" borderId="21" xfId="0" applyFont="1" applyBorder="1"/>
    <xf numFmtId="43" fontId="24" fillId="2" borderId="21" xfId="1" applyFont="1" applyFill="1" applyBorder="1"/>
    <xf numFmtId="0" fontId="3" fillId="0" borderId="22" xfId="0" applyFont="1" applyBorder="1"/>
    <xf numFmtId="43" fontId="24" fillId="2" borderId="22" xfId="1" applyFont="1" applyFill="1" applyBorder="1"/>
    <xf numFmtId="0" fontId="3" fillId="0" borderId="27" xfId="0" applyFont="1" applyBorder="1" applyAlignment="1">
      <alignment vertical="top"/>
    </xf>
    <xf numFmtId="0" fontId="27" fillId="0" borderId="28" xfId="0" applyFont="1" applyBorder="1"/>
    <xf numFmtId="0" fontId="27" fillId="0" borderId="28" xfId="0" applyFont="1" applyBorder="1" applyAlignment="1">
      <alignment horizontal="right" wrapText="1"/>
    </xf>
    <xf numFmtId="43" fontId="28" fillId="0" borderId="1" xfId="1" applyFont="1" applyFill="1" applyBorder="1"/>
    <xf numFmtId="0" fontId="2" fillId="3" borderId="29" xfId="0" applyFont="1" applyFill="1" applyBorder="1" applyAlignment="1">
      <alignment horizontal="center" wrapText="1"/>
    </xf>
    <xf numFmtId="44" fontId="0" fillId="0" borderId="0" xfId="2" applyFont="1"/>
    <xf numFmtId="44" fontId="4" fillId="0" borderId="0" xfId="2" applyFont="1"/>
    <xf numFmtId="0" fontId="2" fillId="4" borderId="29" xfId="0" applyFont="1" applyFill="1" applyBorder="1" applyAlignment="1">
      <alignment horizontal="center" wrapText="1"/>
    </xf>
    <xf numFmtId="43" fontId="4" fillId="0" borderId="0" xfId="0" applyNumberFormat="1" applyFont="1"/>
    <xf numFmtId="0" fontId="2" fillId="5" borderId="29" xfId="0" applyFont="1" applyFill="1" applyBorder="1" applyAlignment="1">
      <alignment horizontal="center" wrapText="1"/>
    </xf>
    <xf numFmtId="0" fontId="2" fillId="6" borderId="29" xfId="0" applyFont="1" applyFill="1" applyBorder="1" applyAlignment="1">
      <alignment horizontal="center" wrapText="1"/>
    </xf>
    <xf numFmtId="14" fontId="10" fillId="0" borderId="1" xfId="0" quotePrefix="1" applyNumberFormat="1" applyFont="1" applyBorder="1" applyAlignment="1">
      <alignment horizontal="right"/>
    </xf>
    <xf numFmtId="0" fontId="27" fillId="0" borderId="28" xfId="0" applyFont="1" applyBorder="1" applyAlignment="1">
      <alignment wrapText="1"/>
    </xf>
    <xf numFmtId="14" fontId="9" fillId="0" borderId="1" xfId="0" applyNumberFormat="1" applyFont="1" applyBorder="1"/>
    <xf numFmtId="0" fontId="3" fillId="0" borderId="27" xfId="0" applyFont="1" applyBorder="1"/>
    <xf numFmtId="0" fontId="3" fillId="0" borderId="30" xfId="0" applyFont="1" applyBorder="1"/>
    <xf numFmtId="43" fontId="24" fillId="2" borderId="30" xfId="1" applyFont="1" applyFill="1" applyBorder="1"/>
    <xf numFmtId="43" fontId="3" fillId="0" borderId="31" xfId="1" applyFont="1" applyFill="1" applyBorder="1"/>
    <xf numFmtId="43" fontId="3" fillId="0" borderId="27" xfId="1" applyFont="1" applyFill="1" applyBorder="1"/>
    <xf numFmtId="43" fontId="24" fillId="0" borderId="1" xfId="1" applyFont="1" applyFill="1" applyBorder="1" applyAlignment="1">
      <alignment vertical="top"/>
    </xf>
    <xf numFmtId="43" fontId="9" fillId="0" borderId="0" xfId="0" applyNumberFormat="1" applyFont="1"/>
    <xf numFmtId="0" fontId="0" fillId="0" borderId="0" xfId="0" applyAlignment="1">
      <alignment vertical="top" wrapText="1"/>
    </xf>
    <xf numFmtId="43" fontId="0" fillId="0" borderId="0" xfId="1" applyFont="1" applyAlignment="1">
      <alignment vertical="top"/>
    </xf>
    <xf numFmtId="14" fontId="0" fillId="0" borderId="0" xfId="0" applyNumberFormat="1" applyAlignment="1">
      <alignment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43" fontId="10" fillId="0" borderId="0" xfId="1" applyFont="1" applyAlignment="1">
      <alignment vertical="top"/>
    </xf>
    <xf numFmtId="14" fontId="10" fillId="0" borderId="0" xfId="0" applyNumberFormat="1" applyFont="1" applyAlignment="1">
      <alignment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43" fontId="9" fillId="0" borderId="0" xfId="1" applyFont="1" applyAlignment="1">
      <alignment vertical="top"/>
    </xf>
    <xf numFmtId="14" fontId="9" fillId="0" borderId="0" xfId="0" applyNumberFormat="1" applyFont="1" applyAlignment="1">
      <alignment vertical="top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1" fillId="0" borderId="1" xfId="0" applyFont="1" applyBorder="1"/>
    <xf numFmtId="165" fontId="31" fillId="2" borderId="1" xfId="1" applyNumberFormat="1" applyFont="1" applyFill="1" applyBorder="1"/>
    <xf numFmtId="43" fontId="31" fillId="0" borderId="1" xfId="1" applyFont="1" applyBorder="1"/>
    <xf numFmtId="165" fontId="31" fillId="0" borderId="1" xfId="1" applyNumberFormat="1" applyFont="1" applyBorder="1"/>
    <xf numFmtId="14" fontId="31" fillId="0" borderId="1" xfId="0" applyNumberFormat="1" applyFont="1" applyBorder="1"/>
    <xf numFmtId="0" fontId="32" fillId="2" borderId="1" xfId="0" applyFont="1" applyFill="1" applyBorder="1"/>
    <xf numFmtId="165" fontId="32" fillId="2" borderId="1" xfId="1" applyNumberFormat="1" applyFont="1" applyFill="1" applyBorder="1"/>
    <xf numFmtId="0" fontId="32" fillId="0" borderId="1" xfId="0" applyFont="1" applyBorder="1"/>
    <xf numFmtId="164" fontId="32" fillId="0" borderId="1" xfId="1" applyNumberFormat="1" applyFont="1" applyBorder="1"/>
    <xf numFmtId="165" fontId="32" fillId="0" borderId="1" xfId="1" applyNumberFormat="1" applyFont="1" applyBorder="1"/>
    <xf numFmtId="14" fontId="32" fillId="0" borderId="1" xfId="0" applyNumberFormat="1" applyFont="1" applyBorder="1"/>
    <xf numFmtId="164" fontId="31" fillId="0" borderId="1" xfId="1" applyNumberFormat="1" applyFont="1" applyBorder="1"/>
    <xf numFmtId="0" fontId="32" fillId="0" borderId="0" xfId="0" applyFont="1"/>
    <xf numFmtId="165" fontId="32" fillId="0" borderId="0" xfId="1" applyNumberFormat="1" applyFont="1"/>
    <xf numFmtId="14" fontId="3" fillId="0" borderId="1" xfId="0" applyNumberFormat="1" applyFont="1" applyBorder="1" applyAlignment="1">
      <alignment vertical="top"/>
    </xf>
    <xf numFmtId="0" fontId="33" fillId="0" borderId="21" xfId="0" applyFont="1" applyBorder="1" applyAlignment="1">
      <alignment vertical="top"/>
    </xf>
    <xf numFmtId="43" fontId="33" fillId="0" borderId="21" xfId="1" applyFont="1" applyBorder="1" applyAlignment="1">
      <alignment vertical="top"/>
    </xf>
    <xf numFmtId="0" fontId="33" fillId="0" borderId="23" xfId="0" applyFont="1" applyBorder="1" applyAlignment="1">
      <alignment vertical="top"/>
    </xf>
    <xf numFmtId="43" fontId="33" fillId="0" borderId="23" xfId="1" applyFont="1" applyBorder="1" applyAlignment="1">
      <alignment vertical="top"/>
    </xf>
    <xf numFmtId="0" fontId="33" fillId="0" borderId="22" xfId="0" applyFont="1" applyBorder="1" applyAlignment="1">
      <alignment vertical="top"/>
    </xf>
    <xf numFmtId="43" fontId="33" fillId="0" borderId="22" xfId="1" applyFont="1" applyBorder="1" applyAlignment="1">
      <alignment vertical="top"/>
    </xf>
    <xf numFmtId="0" fontId="33" fillId="0" borderId="1" xfId="0" applyFont="1" applyBorder="1" applyAlignment="1">
      <alignment vertical="top"/>
    </xf>
    <xf numFmtId="0" fontId="33" fillId="2" borderId="1" xfId="0" applyFont="1" applyFill="1" applyBorder="1" applyAlignment="1">
      <alignment vertical="top"/>
    </xf>
    <xf numFmtId="43" fontId="33" fillId="0" borderId="1" xfId="1" applyFont="1" applyBorder="1" applyAlignment="1">
      <alignment vertical="top"/>
    </xf>
    <xf numFmtId="164" fontId="33" fillId="0" borderId="1" xfId="1" applyNumberFormat="1" applyFont="1" applyBorder="1" applyAlignment="1">
      <alignment vertical="top"/>
    </xf>
    <xf numFmtId="169" fontId="11" fillId="7" borderId="0" xfId="3" applyNumberFormat="1" applyFill="1">
      <alignment vertical="top"/>
    </xf>
    <xf numFmtId="43" fontId="3" fillId="0" borderId="27" xfId="1" applyFont="1" applyFill="1" applyBorder="1" applyAlignment="1">
      <alignment vertical="top"/>
    </xf>
    <xf numFmtId="165" fontId="3" fillId="0" borderId="27" xfId="1" applyNumberFormat="1" applyFont="1" applyFill="1" applyBorder="1" applyAlignment="1">
      <alignment vertical="top"/>
    </xf>
    <xf numFmtId="43" fontId="3" fillId="0" borderId="1" xfId="1" applyFont="1" applyFill="1" applyBorder="1" applyAlignment="1">
      <alignment vertical="top"/>
    </xf>
    <xf numFmtId="43" fontId="3" fillId="0" borderId="21" xfId="1" applyFont="1" applyFill="1" applyBorder="1" applyAlignment="1">
      <alignment vertical="top"/>
    </xf>
    <xf numFmtId="165" fontId="3" fillId="0" borderId="21" xfId="1" applyNumberFormat="1" applyFont="1" applyFill="1" applyBorder="1" applyAlignment="1">
      <alignment vertical="top"/>
    </xf>
    <xf numFmtId="165" fontId="3" fillId="0" borderId="22" xfId="1" applyNumberFormat="1" applyFont="1" applyFill="1" applyBorder="1" applyAlignment="1">
      <alignment vertical="top"/>
    </xf>
    <xf numFmtId="165" fontId="33" fillId="0" borderId="21" xfId="1" applyNumberFormat="1" applyFont="1" applyFill="1" applyBorder="1" applyAlignment="1">
      <alignment vertical="top"/>
    </xf>
    <xf numFmtId="165" fontId="33" fillId="0" borderId="23" xfId="1" applyNumberFormat="1" applyFont="1" applyFill="1" applyBorder="1" applyAlignment="1">
      <alignment vertical="top"/>
    </xf>
    <xf numFmtId="165" fontId="33" fillId="0" borderId="22" xfId="1" applyNumberFormat="1" applyFont="1" applyFill="1" applyBorder="1" applyAlignment="1">
      <alignment vertical="top"/>
    </xf>
    <xf numFmtId="165" fontId="33" fillId="0" borderId="1" xfId="1" applyNumberFormat="1" applyFont="1" applyFill="1" applyBorder="1" applyAlignment="1">
      <alignment vertical="top"/>
    </xf>
    <xf numFmtId="165" fontId="3" fillId="0" borderId="19" xfId="1" applyNumberFormat="1" applyFont="1" applyFill="1" applyBorder="1" applyAlignment="1">
      <alignment vertical="top" wrapText="1"/>
    </xf>
    <xf numFmtId="43" fontId="3" fillId="0" borderId="1" xfId="1" applyFont="1" applyFill="1" applyBorder="1"/>
    <xf numFmtId="165" fontId="3" fillId="0" borderId="20" xfId="1" applyNumberFormat="1" applyFont="1" applyFill="1" applyBorder="1" applyAlignment="1">
      <alignment horizontal="left" vertical="top" wrapText="1"/>
    </xf>
    <xf numFmtId="0" fontId="28" fillId="0" borderId="1" xfId="0" applyFont="1" applyBorder="1"/>
    <xf numFmtId="43" fontId="28" fillId="0" borderId="1" xfId="1" applyFont="1" applyFill="1" applyBorder="1" applyAlignment="1">
      <alignment vertical="top"/>
    </xf>
    <xf numFmtId="0" fontId="28" fillId="0" borderId="1" xfId="0" applyFont="1" applyBorder="1" applyAlignment="1">
      <alignment vertical="top" wrapText="1"/>
    </xf>
    <xf numFmtId="43" fontId="28" fillId="0" borderId="21" xfId="1" applyFont="1" applyFill="1" applyBorder="1"/>
    <xf numFmtId="0" fontId="28" fillId="0" borderId="21" xfId="0" applyFont="1" applyBorder="1"/>
    <xf numFmtId="0" fontId="3" fillId="0" borderId="31" xfId="0" applyFont="1" applyBorder="1"/>
    <xf numFmtId="14" fontId="3" fillId="0" borderId="30" xfId="0" applyNumberFormat="1" applyFont="1" applyBorder="1"/>
    <xf numFmtId="0" fontId="30" fillId="0" borderId="27" xfId="0" applyFont="1" applyBorder="1"/>
    <xf numFmtId="14" fontId="3" fillId="0" borderId="22" xfId="0" applyNumberFormat="1" applyFont="1" applyBorder="1"/>
    <xf numFmtId="165" fontId="34" fillId="10" borderId="1" xfId="1" applyNumberFormat="1" applyFont="1" applyFill="1" applyBorder="1"/>
    <xf numFmtId="14" fontId="34" fillId="10" borderId="1" xfId="0" applyNumberFormat="1" applyFont="1" applyFill="1" applyBorder="1"/>
    <xf numFmtId="165" fontId="1" fillId="0" borderId="1" xfId="1" applyNumberFormat="1" applyFont="1" applyFill="1" applyBorder="1"/>
    <xf numFmtId="9" fontId="0" fillId="0" borderId="0" xfId="0" applyNumberFormat="1"/>
    <xf numFmtId="14" fontId="3" fillId="0" borderId="27" xfId="0" applyNumberFormat="1" applyFont="1" applyBorder="1" applyAlignment="1">
      <alignment vertical="top"/>
    </xf>
    <xf numFmtId="14" fontId="3" fillId="0" borderId="21" xfId="0" applyNumberFormat="1" applyFont="1" applyBorder="1" applyAlignment="1">
      <alignment vertical="top"/>
    </xf>
    <xf numFmtId="14" fontId="3" fillId="0" borderId="22" xfId="0" applyNumberFormat="1" applyFont="1" applyBorder="1" applyAlignment="1">
      <alignment vertical="top"/>
    </xf>
    <xf numFmtId="14" fontId="33" fillId="0" borderId="21" xfId="0" applyNumberFormat="1" applyFont="1" applyBorder="1" applyAlignment="1">
      <alignment vertical="top"/>
    </xf>
    <xf numFmtId="14" fontId="33" fillId="0" borderId="23" xfId="0" applyNumberFormat="1" applyFont="1" applyBorder="1" applyAlignment="1">
      <alignment vertical="top"/>
    </xf>
    <xf numFmtId="14" fontId="33" fillId="0" borderId="22" xfId="0" applyNumberFormat="1" applyFont="1" applyBorder="1" applyAlignment="1">
      <alignment vertical="top"/>
    </xf>
    <xf numFmtId="14" fontId="33" fillId="0" borderId="1" xfId="0" applyNumberFormat="1" applyFont="1" applyBorder="1" applyAlignment="1">
      <alignment vertical="top"/>
    </xf>
    <xf numFmtId="0" fontId="34" fillId="10" borderId="1" xfId="0" applyFont="1" applyFill="1" applyBorder="1"/>
    <xf numFmtId="165" fontId="34" fillId="2" borderId="1" xfId="1" applyNumberFormat="1" applyFont="1" applyFill="1" applyBorder="1"/>
    <xf numFmtId="43" fontId="34" fillId="10" borderId="1" xfId="1" applyFont="1" applyFill="1" applyBorder="1"/>
    <xf numFmtId="0" fontId="34" fillId="0" borderId="0" xfId="0" applyFont="1"/>
    <xf numFmtId="44" fontId="34" fillId="0" borderId="0" xfId="2" applyFont="1"/>
    <xf numFmtId="165" fontId="4" fillId="0" borderId="1" xfId="1" applyNumberFormat="1" applyFont="1" applyFill="1" applyBorder="1"/>
    <xf numFmtId="0" fontId="35" fillId="10" borderId="1" xfId="0" applyFont="1" applyFill="1" applyBorder="1"/>
    <xf numFmtId="165" fontId="34" fillId="10" borderId="1" xfId="1" applyNumberFormat="1" applyFont="1" applyFill="1" applyBorder="1" applyAlignment="1">
      <alignment horizontal="center"/>
    </xf>
    <xf numFmtId="165" fontId="36" fillId="10" borderId="1" xfId="1" applyNumberFormat="1" applyFont="1" applyFill="1" applyBorder="1" applyAlignment="1">
      <alignment vertical="top" wrapText="1"/>
    </xf>
    <xf numFmtId="0" fontId="25" fillId="4" borderId="25" xfId="0" applyFont="1" applyFill="1" applyBorder="1" applyAlignment="1">
      <alignment horizontal="center" wrapText="1"/>
    </xf>
    <xf numFmtId="0" fontId="25" fillId="4" borderId="2" xfId="0" applyFont="1" applyFill="1" applyBorder="1" applyAlignment="1">
      <alignment horizontal="center" wrapText="1"/>
    </xf>
    <xf numFmtId="0" fontId="25" fillId="4" borderId="26" xfId="0" applyFont="1" applyFill="1" applyBorder="1" applyAlignment="1">
      <alignment horizontal="center" wrapText="1"/>
    </xf>
    <xf numFmtId="0" fontId="29" fillId="17" borderId="25" xfId="0" applyFont="1" applyFill="1" applyBorder="1" applyAlignment="1">
      <alignment horizontal="center" vertical="center" wrapText="1"/>
    </xf>
    <xf numFmtId="0" fontId="29" fillId="17" borderId="2" xfId="0" applyFont="1" applyFill="1" applyBorder="1" applyAlignment="1">
      <alignment horizontal="center" vertical="center" wrapText="1"/>
    </xf>
    <xf numFmtId="0" fontId="29" fillId="17" borderId="26" xfId="0" applyFont="1" applyFill="1" applyBorder="1" applyAlignment="1">
      <alignment horizontal="center" vertical="center" wrapText="1"/>
    </xf>
    <xf numFmtId="0" fontId="26" fillId="15" borderId="19" xfId="0" applyFont="1" applyFill="1" applyBorder="1" applyAlignment="1">
      <alignment horizontal="center" wrapText="1"/>
    </xf>
    <xf numFmtId="0" fontId="26" fillId="15" borderId="24" xfId="0" applyFont="1" applyFill="1" applyBorder="1" applyAlignment="1">
      <alignment horizontal="center" wrapText="1"/>
    </xf>
    <xf numFmtId="0" fontId="26" fillId="15" borderId="20" xfId="0" applyFont="1" applyFill="1" applyBorder="1" applyAlignment="1">
      <alignment horizont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16" borderId="25" xfId="0" applyFont="1" applyFill="1" applyBorder="1" applyAlignment="1">
      <alignment horizontal="center" wrapText="1"/>
    </xf>
    <xf numFmtId="0" fontId="25" fillId="16" borderId="2" xfId="0" applyFont="1" applyFill="1" applyBorder="1" applyAlignment="1">
      <alignment horizontal="center" wrapText="1"/>
    </xf>
    <xf numFmtId="0" fontId="25" fillId="16" borderId="26" xfId="0" applyFont="1" applyFill="1" applyBorder="1" applyAlignment="1">
      <alignment horizontal="center" wrapText="1"/>
    </xf>
    <xf numFmtId="1" fontId="20" fillId="13" borderId="14" xfId="4" applyNumberFormat="1" applyFont="1" applyFill="1" applyBorder="1" applyAlignment="1">
      <alignment horizontal="right" vertical="center"/>
    </xf>
    <xf numFmtId="1" fontId="20" fillId="13" borderId="15" xfId="4" applyNumberFormat="1" applyFont="1" applyFill="1" applyBorder="1" applyAlignment="1">
      <alignment horizontal="right" vertical="center"/>
    </xf>
    <xf numFmtId="0" fontId="11" fillId="7" borderId="9" xfId="3" applyFill="1" applyBorder="1" applyAlignment="1">
      <alignment horizontal="right" vertical="top"/>
    </xf>
    <xf numFmtId="0" fontId="11" fillId="7" borderId="10" xfId="3" applyFill="1" applyBorder="1" applyAlignment="1">
      <alignment horizontal="right" vertical="top"/>
    </xf>
    <xf numFmtId="167" fontId="11" fillId="7" borderId="9" xfId="4" applyNumberFormat="1" applyFont="1" applyFill="1" applyBorder="1" applyAlignment="1">
      <alignment horizontal="right" vertical="top"/>
    </xf>
    <xf numFmtId="167" fontId="11" fillId="7" borderId="10" xfId="4" applyNumberFormat="1" applyFont="1" applyFill="1" applyBorder="1" applyAlignment="1">
      <alignment horizontal="right" vertical="top"/>
    </xf>
    <xf numFmtId="167" fontId="11" fillId="7" borderId="12" xfId="4" applyNumberFormat="1" applyFont="1" applyFill="1" applyBorder="1" applyAlignment="1">
      <alignment horizontal="right" vertical="top"/>
    </xf>
    <xf numFmtId="167" fontId="11" fillId="7" borderId="13" xfId="4" applyNumberFormat="1" applyFont="1" applyFill="1" applyBorder="1" applyAlignment="1">
      <alignment horizontal="right" vertical="top"/>
    </xf>
    <xf numFmtId="167" fontId="19" fillId="7" borderId="6" xfId="4" applyNumberFormat="1" applyFont="1" applyFill="1" applyBorder="1" applyAlignment="1">
      <alignment horizontal="right" vertical="top"/>
    </xf>
    <xf numFmtId="167" fontId="19" fillId="7" borderId="0" xfId="4" applyNumberFormat="1" applyFont="1" applyFill="1" applyAlignment="1">
      <alignment horizontal="right" vertical="top"/>
    </xf>
    <xf numFmtId="0" fontId="12" fillId="0" borderId="0" xfId="3" applyFont="1" applyAlignment="1">
      <alignment horizontal="center" vertical="top"/>
    </xf>
    <xf numFmtId="0" fontId="15" fillId="7" borderId="6" xfId="4" applyFont="1" applyFill="1" applyBorder="1" applyAlignment="1">
      <alignment horizontal="right" vertical="center" wrapText="1" indent="2"/>
    </xf>
    <xf numFmtId="0" fontId="15" fillId="7" borderId="0" xfId="4" applyFont="1" applyFill="1" applyAlignment="1">
      <alignment horizontal="right" vertical="center" wrapText="1" indent="2"/>
    </xf>
    <xf numFmtId="165" fontId="1" fillId="0" borderId="2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2" fontId="10" fillId="18" borderId="1" xfId="0" applyNumberFormat="1" applyFont="1" applyFill="1" applyBorder="1"/>
    <xf numFmtId="0" fontId="10" fillId="18" borderId="1" xfId="0" applyFont="1" applyFill="1" applyBorder="1"/>
    <xf numFmtId="43" fontId="10" fillId="18" borderId="1" xfId="1" applyFont="1" applyFill="1" applyBorder="1"/>
  </cellXfs>
  <cellStyles count="6">
    <cellStyle name="Comma" xfId="1" builtinId="3"/>
    <cellStyle name="Comma 2" xfId="5" xr:uid="{00000000-0005-0000-0000-000001000000}"/>
    <cellStyle name="Currency" xfId="2" builtinId="4"/>
    <cellStyle name="Normal" xfId="0" builtinId="0"/>
    <cellStyle name="Normal 2" xfId="3" xr:uid="{00000000-0005-0000-0000-000004000000}"/>
    <cellStyle name="Normal 3" xfId="4" xr:uid="{00000000-0005-0000-0000-000005000000}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FFCC"/>
      <color rgb="FFCCCCFF"/>
      <color rgb="FF9999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3</xdr:row>
      <xdr:rowOff>9525</xdr:rowOff>
    </xdr:from>
    <xdr:to>
      <xdr:col>2</xdr:col>
      <xdr:colOff>2</xdr:colOff>
      <xdr:row>6</xdr:row>
      <xdr:rowOff>28575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66675" y="571500"/>
          <a:ext cx="3143252" cy="1009650"/>
        </a:xfrm>
        <a:prstGeom prst="rightArrow">
          <a:avLst>
            <a:gd name="adj1" fmla="val 60560"/>
            <a:gd name="adj2" fmla="val 40625"/>
          </a:avLst>
        </a:prstGeom>
        <a:noFill/>
        <a:ln>
          <a:solidFill>
            <a:srgbClr val="33CCCC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57150</xdr:colOff>
      <xdr:row>3</xdr:row>
      <xdr:rowOff>0</xdr:rowOff>
    </xdr:from>
    <xdr:to>
      <xdr:col>8</xdr:col>
      <xdr:colOff>1</xdr:colOff>
      <xdr:row>6</xdr:row>
      <xdr:rowOff>19050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7458075" y="561975"/>
          <a:ext cx="3238501" cy="1009650"/>
        </a:xfrm>
        <a:prstGeom prst="rightArrow">
          <a:avLst>
            <a:gd name="adj1" fmla="val 60560"/>
            <a:gd name="adj2" fmla="val 40625"/>
          </a:avLst>
        </a:prstGeom>
        <a:noFill/>
        <a:ln>
          <a:solidFill>
            <a:srgbClr val="33CCCC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12</xdr:col>
      <xdr:colOff>66675</xdr:colOff>
      <xdr:row>3</xdr:row>
      <xdr:rowOff>0</xdr:rowOff>
    </xdr:from>
    <xdr:to>
      <xdr:col>14</xdr:col>
      <xdr:colOff>1</xdr:colOff>
      <xdr:row>6</xdr:row>
      <xdr:rowOff>19050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4954250" y="561975"/>
          <a:ext cx="2895601" cy="1009650"/>
        </a:xfrm>
        <a:prstGeom prst="rightArrow">
          <a:avLst>
            <a:gd name="adj1" fmla="val 60560"/>
            <a:gd name="adj2" fmla="val 40625"/>
          </a:avLst>
        </a:prstGeom>
        <a:noFill/>
        <a:ln>
          <a:solidFill>
            <a:srgbClr val="33CCCC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1"/>
  <sheetViews>
    <sheetView tabSelected="1" topLeftCell="B1" zoomScaleNormal="100" workbookViewId="0">
      <selection activeCell="N8" sqref="N8"/>
    </sheetView>
  </sheetViews>
  <sheetFormatPr defaultRowHeight="15" x14ac:dyDescent="0.25"/>
  <cols>
    <col min="1" max="1" width="10.28515625" bestFit="1" customWidth="1"/>
    <col min="2" max="2" width="6.42578125" bestFit="1" customWidth="1"/>
    <col min="3" max="3" width="31.140625" bestFit="1" customWidth="1"/>
    <col min="4" max="4" width="14" bestFit="1" customWidth="1"/>
    <col min="5" max="5" width="10.85546875" bestFit="1" customWidth="1"/>
    <col min="6" max="6" width="27.5703125" bestFit="1" customWidth="1"/>
    <col min="7" max="8" width="10.42578125" bestFit="1" customWidth="1"/>
  </cols>
  <sheetData>
    <row r="1" spans="1:10" s="111" customFormat="1" ht="15.75" x14ac:dyDescent="0.25">
      <c r="A1" s="236" t="s">
        <v>0</v>
      </c>
      <c r="B1" s="237"/>
      <c r="C1" s="237"/>
      <c r="D1" s="237"/>
      <c r="E1" s="237"/>
      <c r="F1" s="237"/>
      <c r="G1" s="237"/>
      <c r="H1" s="238"/>
    </row>
    <row r="2" spans="1:10" s="111" customFormat="1" ht="28.5" customHeight="1" thickBot="1" x14ac:dyDescent="0.3">
      <c r="A2" s="128" t="s">
        <v>1</v>
      </c>
      <c r="B2" s="128" t="s">
        <v>2</v>
      </c>
      <c r="C2" s="128" t="s">
        <v>3</v>
      </c>
      <c r="D2" s="128" t="s">
        <v>4</v>
      </c>
      <c r="E2" s="128" t="s">
        <v>5</v>
      </c>
      <c r="F2" s="128" t="s">
        <v>6</v>
      </c>
      <c r="G2" s="129" t="s">
        <v>7</v>
      </c>
      <c r="H2" s="129" t="s">
        <v>8</v>
      </c>
    </row>
    <row r="3" spans="1:10" x14ac:dyDescent="0.25">
      <c r="A3" s="127" t="s">
        <v>9</v>
      </c>
      <c r="B3" s="127" t="s">
        <v>10</v>
      </c>
      <c r="C3" s="127" t="s">
        <v>11</v>
      </c>
      <c r="D3" s="188">
        <f>Electric!F2</f>
        <v>12.6</v>
      </c>
      <c r="E3" s="189">
        <f>Electric!G2</f>
        <v>0.14130000000000001</v>
      </c>
      <c r="F3" s="189" t="s">
        <v>12</v>
      </c>
      <c r="G3" s="214">
        <v>45195</v>
      </c>
      <c r="H3" s="214">
        <v>45474</v>
      </c>
    </row>
    <row r="4" spans="1:10" x14ac:dyDescent="0.25">
      <c r="A4" s="15" t="s">
        <v>9</v>
      </c>
      <c r="B4" s="15" t="s">
        <v>13</v>
      </c>
      <c r="C4" s="15" t="s">
        <v>14</v>
      </c>
      <c r="D4" s="190">
        <f>Electric!F10</f>
        <v>23.1</v>
      </c>
      <c r="E4" s="115">
        <f>Electric!G10</f>
        <v>0.1351</v>
      </c>
      <c r="F4" s="115" t="s">
        <v>12</v>
      </c>
      <c r="G4" s="176">
        <v>45195</v>
      </c>
      <c r="H4" s="176">
        <v>45474</v>
      </c>
    </row>
    <row r="5" spans="1:10" x14ac:dyDescent="0.25">
      <c r="A5" s="121" t="s">
        <v>9</v>
      </c>
      <c r="B5" s="121" t="s">
        <v>15</v>
      </c>
      <c r="C5" s="121" t="s">
        <v>16</v>
      </c>
      <c r="D5" s="191">
        <f>Electric!F18</f>
        <v>23.1</v>
      </c>
      <c r="E5" s="192">
        <f>Electric!G18</f>
        <v>9.8500000000000004E-2</v>
      </c>
      <c r="F5" s="192" t="s">
        <v>12</v>
      </c>
      <c r="G5" s="215">
        <v>45195</v>
      </c>
      <c r="H5" s="215">
        <v>45474</v>
      </c>
    </row>
    <row r="6" spans="1:10" x14ac:dyDescent="0.25">
      <c r="A6" s="122"/>
      <c r="B6" s="122"/>
      <c r="C6" s="122"/>
      <c r="D6" s="117"/>
      <c r="E6" s="193">
        <f>Electric!E18</f>
        <v>13.2</v>
      </c>
      <c r="F6" s="193" t="s">
        <v>17</v>
      </c>
      <c r="G6" s="216"/>
      <c r="H6" s="216">
        <v>45474</v>
      </c>
    </row>
    <row r="7" spans="1:10" x14ac:dyDescent="0.25">
      <c r="A7" s="15" t="s">
        <v>9</v>
      </c>
      <c r="B7" s="15" t="s">
        <v>18</v>
      </c>
      <c r="C7" s="15" t="s">
        <v>19</v>
      </c>
      <c r="D7" s="190">
        <f>Electric!F26</f>
        <v>23.1</v>
      </c>
      <c r="E7" s="115">
        <f>Electric!G26</f>
        <v>0.13880000000000001</v>
      </c>
      <c r="F7" s="115" t="s">
        <v>12</v>
      </c>
      <c r="G7" s="176">
        <v>45195</v>
      </c>
      <c r="H7" s="176">
        <v>45474</v>
      </c>
    </row>
    <row r="8" spans="1:10" x14ac:dyDescent="0.25">
      <c r="A8" s="121" t="s">
        <v>9</v>
      </c>
      <c r="B8" s="121" t="s">
        <v>20</v>
      </c>
      <c r="C8" s="121" t="s">
        <v>21</v>
      </c>
      <c r="D8" s="190">
        <f>Electric!F34</f>
        <v>23.1</v>
      </c>
      <c r="E8" s="192">
        <f>Electric!G34</f>
        <v>0.10009999999999999</v>
      </c>
      <c r="F8" s="192" t="s">
        <v>12</v>
      </c>
      <c r="G8" s="215">
        <v>45195</v>
      </c>
      <c r="H8" s="215">
        <v>45474</v>
      </c>
    </row>
    <row r="9" spans="1:10" x14ac:dyDescent="0.25">
      <c r="A9" s="122"/>
      <c r="B9" s="122"/>
      <c r="C9" s="122"/>
      <c r="D9" s="117"/>
      <c r="E9" s="193">
        <f>Electric!E34</f>
        <v>12.6</v>
      </c>
      <c r="F9" s="193" t="s">
        <v>17</v>
      </c>
      <c r="G9" s="216"/>
      <c r="H9" s="216">
        <v>45474</v>
      </c>
    </row>
    <row r="10" spans="1:10" x14ac:dyDescent="0.25">
      <c r="A10" s="15" t="s">
        <v>9</v>
      </c>
      <c r="B10" s="15" t="s">
        <v>22</v>
      </c>
      <c r="C10" s="15" t="s">
        <v>23</v>
      </c>
      <c r="D10" s="190">
        <f>Electric!F42</f>
        <v>23.1</v>
      </c>
      <c r="E10" s="115">
        <f>Electric!G42</f>
        <v>0.1326</v>
      </c>
      <c r="F10" s="115" t="s">
        <v>12</v>
      </c>
      <c r="G10" s="176">
        <v>45195</v>
      </c>
      <c r="H10" s="176">
        <v>45474</v>
      </c>
    </row>
    <row r="11" spans="1:10" x14ac:dyDescent="0.25">
      <c r="A11" s="121" t="s">
        <v>9</v>
      </c>
      <c r="B11" s="121" t="s">
        <v>24</v>
      </c>
      <c r="C11" s="121" t="s">
        <v>25</v>
      </c>
      <c r="D11" s="190">
        <f>Electric!F50</f>
        <v>23.1</v>
      </c>
      <c r="E11" s="192">
        <f>Electric!G50</f>
        <v>9.1600000000000001E-2</v>
      </c>
      <c r="F11" s="192" t="s">
        <v>12</v>
      </c>
      <c r="G11" s="215">
        <v>45195</v>
      </c>
      <c r="H11" s="215">
        <v>45474</v>
      </c>
    </row>
    <row r="12" spans="1:10" x14ac:dyDescent="0.25">
      <c r="A12" s="122"/>
      <c r="B12" s="122"/>
      <c r="C12" s="122"/>
      <c r="D12" s="117"/>
      <c r="E12" s="193">
        <f>Electric!E50</f>
        <v>12.6</v>
      </c>
      <c r="F12" s="193" t="s">
        <v>17</v>
      </c>
      <c r="G12" s="216"/>
      <c r="H12" s="216">
        <v>45474</v>
      </c>
    </row>
    <row r="13" spans="1:10" x14ac:dyDescent="0.25">
      <c r="A13" s="15" t="s">
        <v>9</v>
      </c>
      <c r="B13" s="15" t="s">
        <v>26</v>
      </c>
      <c r="C13" s="15" t="s">
        <v>27</v>
      </c>
      <c r="D13" s="190">
        <f>Electric!F58</f>
        <v>68.25</v>
      </c>
      <c r="E13" s="115">
        <f>Electric!G58</f>
        <v>9.9900000000000003E-2</v>
      </c>
      <c r="F13" s="115" t="s">
        <v>12</v>
      </c>
      <c r="G13" s="176">
        <v>45195</v>
      </c>
      <c r="H13" s="176">
        <v>45474</v>
      </c>
    </row>
    <row r="14" spans="1:10" x14ac:dyDescent="0.25">
      <c r="A14" s="15" t="s">
        <v>9</v>
      </c>
      <c r="B14" s="15" t="s">
        <v>26</v>
      </c>
      <c r="C14" s="15" t="s">
        <v>27</v>
      </c>
      <c r="D14" s="117"/>
      <c r="E14" s="115">
        <f>Electric!E58</f>
        <v>13.38</v>
      </c>
      <c r="F14" s="115" t="s">
        <v>17</v>
      </c>
      <c r="G14" s="176">
        <v>45195</v>
      </c>
      <c r="H14" s="176">
        <v>45474</v>
      </c>
    </row>
    <row r="15" spans="1:10" hidden="1" x14ac:dyDescent="0.25">
      <c r="A15" s="177"/>
      <c r="B15" s="177" t="s">
        <v>28</v>
      </c>
      <c r="C15" s="177" t="s">
        <v>29</v>
      </c>
      <c r="D15" s="178">
        <v>32</v>
      </c>
      <c r="E15" s="194">
        <v>0.12690000000000001</v>
      </c>
      <c r="F15" s="194" t="s">
        <v>12</v>
      </c>
      <c r="G15" s="217"/>
      <c r="H15" s="217">
        <v>45474</v>
      </c>
    </row>
    <row r="16" spans="1:10" hidden="1" x14ac:dyDescent="0.25">
      <c r="A16" s="179"/>
      <c r="B16" s="179"/>
      <c r="C16" s="179" t="s">
        <v>30</v>
      </c>
      <c r="D16" s="180">
        <v>32</v>
      </c>
      <c r="E16" s="195">
        <v>8.9099999999999999E-2</v>
      </c>
      <c r="F16" s="195" t="s">
        <v>12</v>
      </c>
      <c r="G16" s="218"/>
      <c r="H16" s="218">
        <v>45474</v>
      </c>
    </row>
    <row r="17" spans="1:8" hidden="1" x14ac:dyDescent="0.25">
      <c r="A17" s="179"/>
      <c r="B17" s="179"/>
      <c r="C17" s="179" t="s">
        <v>31</v>
      </c>
      <c r="D17" s="180">
        <v>32</v>
      </c>
      <c r="E17" s="195">
        <v>0.1232</v>
      </c>
      <c r="F17" s="195" t="s">
        <v>12</v>
      </c>
      <c r="G17" s="218"/>
      <c r="H17" s="218">
        <v>45474</v>
      </c>
    </row>
    <row r="18" spans="1:8" hidden="1" x14ac:dyDescent="0.25">
      <c r="A18" s="181"/>
      <c r="B18" s="181"/>
      <c r="C18" s="181" t="s">
        <v>32</v>
      </c>
      <c r="D18" s="182">
        <v>32</v>
      </c>
      <c r="E18" s="196">
        <v>8.0799999999999997E-2</v>
      </c>
      <c r="F18" s="196" t="s">
        <v>12</v>
      </c>
      <c r="G18" s="219"/>
      <c r="H18" s="219">
        <v>45474</v>
      </c>
    </row>
    <row r="19" spans="1:8" hidden="1" x14ac:dyDescent="0.25">
      <c r="A19" s="177"/>
      <c r="B19" s="177" t="s">
        <v>33</v>
      </c>
      <c r="C19" s="177" t="s">
        <v>34</v>
      </c>
      <c r="D19" s="178">
        <v>17</v>
      </c>
      <c r="E19" s="194">
        <v>0.12690000000000001</v>
      </c>
      <c r="F19" s="194" t="s">
        <v>12</v>
      </c>
      <c r="G19" s="217"/>
      <c r="H19" s="217">
        <v>45474</v>
      </c>
    </row>
    <row r="20" spans="1:8" hidden="1" x14ac:dyDescent="0.25">
      <c r="A20" s="179"/>
      <c r="B20" s="179"/>
      <c r="C20" s="179" t="s">
        <v>35</v>
      </c>
      <c r="D20" s="180">
        <v>17</v>
      </c>
      <c r="E20" s="195">
        <v>8.9099999999999999E-2</v>
      </c>
      <c r="F20" s="195" t="s">
        <v>12</v>
      </c>
      <c r="G20" s="218"/>
      <c r="H20" s="218">
        <v>45474</v>
      </c>
    </row>
    <row r="21" spans="1:8" hidden="1" x14ac:dyDescent="0.25">
      <c r="A21" s="179"/>
      <c r="B21" s="179"/>
      <c r="C21" s="179" t="s">
        <v>36</v>
      </c>
      <c r="D21" s="180">
        <v>17</v>
      </c>
      <c r="E21" s="195">
        <v>0.1232</v>
      </c>
      <c r="F21" s="195" t="s">
        <v>12</v>
      </c>
      <c r="G21" s="218"/>
      <c r="H21" s="218">
        <v>45474</v>
      </c>
    </row>
    <row r="22" spans="1:8" hidden="1" x14ac:dyDescent="0.25">
      <c r="A22" s="181"/>
      <c r="B22" s="181"/>
      <c r="C22" s="181" t="s">
        <v>37</v>
      </c>
      <c r="D22" s="182">
        <v>17</v>
      </c>
      <c r="E22" s="196">
        <v>8.0799999999999997E-2</v>
      </c>
      <c r="F22" s="196" t="s">
        <v>12</v>
      </c>
      <c r="G22" s="219"/>
      <c r="H22" s="219">
        <v>45474</v>
      </c>
    </row>
    <row r="23" spans="1:8" hidden="1" x14ac:dyDescent="0.25">
      <c r="A23" s="177"/>
      <c r="B23" s="177" t="s">
        <v>38</v>
      </c>
      <c r="C23" s="177" t="s">
        <v>39</v>
      </c>
      <c r="D23" s="178">
        <v>32</v>
      </c>
      <c r="E23" s="194">
        <v>0.12089999999999999</v>
      </c>
      <c r="F23" s="194" t="s">
        <v>12</v>
      </c>
      <c r="G23" s="217"/>
      <c r="H23" s="217">
        <v>45474</v>
      </c>
    </row>
    <row r="24" spans="1:8" hidden="1" x14ac:dyDescent="0.25">
      <c r="A24" s="179"/>
      <c r="B24" s="179"/>
      <c r="C24" s="179" t="s">
        <v>40</v>
      </c>
      <c r="D24" s="180">
        <v>32</v>
      </c>
      <c r="E24" s="195">
        <v>8.4900000000000003E-2</v>
      </c>
      <c r="F24" s="195" t="s">
        <v>12</v>
      </c>
      <c r="G24" s="218"/>
      <c r="H24" s="218">
        <v>45474</v>
      </c>
    </row>
    <row r="25" spans="1:8" hidden="1" x14ac:dyDescent="0.25">
      <c r="A25" s="179"/>
      <c r="B25" s="179"/>
      <c r="C25" s="179" t="s">
        <v>41</v>
      </c>
      <c r="D25" s="180">
        <v>32</v>
      </c>
      <c r="E25" s="195">
        <v>0.1174</v>
      </c>
      <c r="F25" s="195" t="s">
        <v>12</v>
      </c>
      <c r="G25" s="218"/>
      <c r="H25" s="218">
        <v>45474</v>
      </c>
    </row>
    <row r="26" spans="1:8" hidden="1" x14ac:dyDescent="0.25">
      <c r="A26" s="181"/>
      <c r="B26" s="181"/>
      <c r="C26" s="181" t="s">
        <v>42</v>
      </c>
      <c r="D26" s="182">
        <v>32</v>
      </c>
      <c r="E26" s="196">
        <v>7.6999999999999999E-2</v>
      </c>
      <c r="F26" s="196" t="s">
        <v>12</v>
      </c>
      <c r="G26" s="219"/>
      <c r="H26" s="219">
        <v>45474</v>
      </c>
    </row>
    <row r="27" spans="1:8" hidden="1" x14ac:dyDescent="0.25">
      <c r="A27" s="177"/>
      <c r="B27" s="177" t="s">
        <v>43</v>
      </c>
      <c r="C27" s="177" t="s">
        <v>44</v>
      </c>
      <c r="D27" s="178">
        <v>32</v>
      </c>
      <c r="E27" s="194">
        <v>0.12089999999999999</v>
      </c>
      <c r="F27" s="194" t="s">
        <v>12</v>
      </c>
      <c r="G27" s="217"/>
      <c r="H27" s="217">
        <v>45474</v>
      </c>
    </row>
    <row r="28" spans="1:8" hidden="1" x14ac:dyDescent="0.25">
      <c r="A28" s="179"/>
      <c r="B28" s="179"/>
      <c r="C28" s="179" t="s">
        <v>45</v>
      </c>
      <c r="D28" s="180">
        <v>32</v>
      </c>
      <c r="E28" s="195">
        <v>8.4900000000000003E-2</v>
      </c>
      <c r="F28" s="195" t="s">
        <v>12</v>
      </c>
      <c r="G28" s="218"/>
      <c r="H28" s="218">
        <v>45474</v>
      </c>
    </row>
    <row r="29" spans="1:8" hidden="1" x14ac:dyDescent="0.25">
      <c r="A29" s="179"/>
      <c r="B29" s="179"/>
      <c r="C29" s="179" t="s">
        <v>46</v>
      </c>
      <c r="D29" s="180">
        <v>32</v>
      </c>
      <c r="E29" s="195">
        <v>0.1174</v>
      </c>
      <c r="F29" s="195" t="s">
        <v>12</v>
      </c>
      <c r="G29" s="218"/>
      <c r="H29" s="218">
        <v>45474</v>
      </c>
    </row>
    <row r="30" spans="1:8" hidden="1" x14ac:dyDescent="0.25">
      <c r="A30" s="181"/>
      <c r="B30" s="181"/>
      <c r="C30" s="181" t="s">
        <v>47</v>
      </c>
      <c r="D30" s="182">
        <v>32</v>
      </c>
      <c r="E30" s="196">
        <v>7.6999999999999999E-2</v>
      </c>
      <c r="F30" s="196" t="s">
        <v>12</v>
      </c>
      <c r="G30" s="219"/>
      <c r="H30" s="219">
        <v>45474</v>
      </c>
    </row>
    <row r="31" spans="1:8" hidden="1" x14ac:dyDescent="0.25">
      <c r="A31" s="183"/>
      <c r="B31" s="184"/>
      <c r="C31" s="183" t="s">
        <v>48</v>
      </c>
      <c r="D31" s="185">
        <v>0.5</v>
      </c>
      <c r="E31" s="197"/>
      <c r="F31" s="197" t="s">
        <v>49</v>
      </c>
      <c r="G31" s="220"/>
      <c r="H31" s="220">
        <v>45474</v>
      </c>
    </row>
    <row r="32" spans="1:8" hidden="1" x14ac:dyDescent="0.25">
      <c r="A32" s="183"/>
      <c r="B32" s="184"/>
      <c r="C32" s="183" t="s">
        <v>50</v>
      </c>
      <c r="D32" s="186">
        <v>5.0000000000000001E-3</v>
      </c>
      <c r="E32" s="197"/>
      <c r="F32" s="197" t="s">
        <v>12</v>
      </c>
      <c r="G32" s="220"/>
      <c r="H32" s="220">
        <v>45474</v>
      </c>
    </row>
    <row r="33" spans="1:8" x14ac:dyDescent="0.25">
      <c r="A33" s="15" t="s">
        <v>9</v>
      </c>
      <c r="B33" s="15" t="s">
        <v>51</v>
      </c>
      <c r="C33" s="15" t="s">
        <v>52</v>
      </c>
      <c r="D33" s="190">
        <f>Electric!F90</f>
        <v>20.14</v>
      </c>
      <c r="E33" s="115">
        <f>Electric!G90</f>
        <v>0.12640000000000001</v>
      </c>
      <c r="F33" s="115" t="s">
        <v>12</v>
      </c>
      <c r="G33" s="176">
        <v>45195</v>
      </c>
      <c r="H33" s="176">
        <v>45474</v>
      </c>
    </row>
    <row r="34" spans="1:8" ht="15" customHeight="1" x14ac:dyDescent="0.25">
      <c r="A34" s="15" t="s">
        <v>9</v>
      </c>
      <c r="B34" s="15" t="s">
        <v>53</v>
      </c>
      <c r="C34" s="15" t="s">
        <v>54</v>
      </c>
      <c r="D34" s="115">
        <f>'Electric-Lighting'!F2</f>
        <v>1.43</v>
      </c>
      <c r="E34" s="120"/>
      <c r="F34" s="198" t="s">
        <v>55</v>
      </c>
      <c r="G34" s="176">
        <v>45195</v>
      </c>
      <c r="H34" s="176">
        <v>45474</v>
      </c>
    </row>
    <row r="35" spans="1:8" ht="15" customHeight="1" x14ac:dyDescent="0.25">
      <c r="A35" s="15" t="s">
        <v>9</v>
      </c>
      <c r="B35" s="15" t="s">
        <v>53</v>
      </c>
      <c r="C35" s="15" t="s">
        <v>56</v>
      </c>
      <c r="D35" s="115">
        <f>'Electric-Lighting'!F7</f>
        <v>4.13</v>
      </c>
      <c r="E35" s="120"/>
      <c r="F35" s="198" t="s">
        <v>57</v>
      </c>
      <c r="G35" s="176">
        <v>45195</v>
      </c>
      <c r="H35" s="176">
        <v>45474</v>
      </c>
    </row>
    <row r="36" spans="1:8" x14ac:dyDescent="0.25">
      <c r="A36" s="15" t="s">
        <v>9</v>
      </c>
      <c r="B36" s="15" t="s">
        <v>53</v>
      </c>
      <c r="C36" s="15" t="s">
        <v>56</v>
      </c>
      <c r="D36" s="115">
        <f>'Electric-Lighting'!F12</f>
        <v>5.8</v>
      </c>
      <c r="E36" s="120"/>
      <c r="F36" s="198" t="s">
        <v>58</v>
      </c>
      <c r="G36" s="176">
        <v>45195</v>
      </c>
      <c r="H36" s="176">
        <v>45474</v>
      </c>
    </row>
    <row r="37" spans="1:8" x14ac:dyDescent="0.25">
      <c r="A37" s="15" t="s">
        <v>9</v>
      </c>
      <c r="B37" s="15" t="s">
        <v>53</v>
      </c>
      <c r="C37" s="15" t="s">
        <v>56</v>
      </c>
      <c r="D37" s="115">
        <f>'Electric-Lighting'!F17</f>
        <v>9.7100000000000009</v>
      </c>
      <c r="E37" s="120"/>
      <c r="F37" s="198" t="s">
        <v>59</v>
      </c>
      <c r="G37" s="176">
        <v>45195</v>
      </c>
      <c r="H37" s="176">
        <v>45474</v>
      </c>
    </row>
    <row r="38" spans="1:8" x14ac:dyDescent="0.25">
      <c r="A38" s="15" t="s">
        <v>9</v>
      </c>
      <c r="B38" s="15" t="s">
        <v>53</v>
      </c>
      <c r="C38" s="15" t="s">
        <v>56</v>
      </c>
      <c r="D38" s="115">
        <f>'Electric-Lighting'!F22</f>
        <v>20.55</v>
      </c>
      <c r="E38" s="120"/>
      <c r="F38" s="198" t="s">
        <v>60</v>
      </c>
      <c r="G38" s="176">
        <v>45195</v>
      </c>
      <c r="H38" s="176">
        <v>45474</v>
      </c>
    </row>
    <row r="39" spans="1:8" x14ac:dyDescent="0.25">
      <c r="A39" s="15" t="s">
        <v>9</v>
      </c>
      <c r="B39" s="15" t="s">
        <v>53</v>
      </c>
      <c r="C39" s="15" t="s">
        <v>61</v>
      </c>
      <c r="D39" s="115">
        <f>'Electric-Lighting'!F27</f>
        <v>5.34</v>
      </c>
      <c r="E39" s="120"/>
      <c r="F39" s="198" t="s">
        <v>57</v>
      </c>
      <c r="G39" s="176">
        <v>45195</v>
      </c>
      <c r="H39" s="176">
        <v>45474</v>
      </c>
    </row>
    <row r="40" spans="1:8" x14ac:dyDescent="0.25">
      <c r="A40" s="15" t="s">
        <v>9</v>
      </c>
      <c r="B40" s="15" t="s">
        <v>53</v>
      </c>
      <c r="C40" s="15" t="s">
        <v>61</v>
      </c>
      <c r="D40" s="115">
        <f>'Electric-Lighting'!F32</f>
        <v>6.95</v>
      </c>
      <c r="E40" s="120"/>
      <c r="F40" s="198" t="s">
        <v>58</v>
      </c>
      <c r="G40" s="176">
        <v>45195</v>
      </c>
      <c r="H40" s="176">
        <v>45474</v>
      </c>
    </row>
    <row r="41" spans="1:8" x14ac:dyDescent="0.25">
      <c r="A41" s="15" t="s">
        <v>9</v>
      </c>
      <c r="B41" s="15" t="s">
        <v>53</v>
      </c>
      <c r="C41" s="15" t="s">
        <v>61</v>
      </c>
      <c r="D41" s="115">
        <f>'Electric-Lighting'!F37</f>
        <v>10.62</v>
      </c>
      <c r="E41" s="120"/>
      <c r="F41" s="198" t="s">
        <v>59</v>
      </c>
      <c r="G41" s="176">
        <v>45195</v>
      </c>
      <c r="H41" s="176">
        <v>45474</v>
      </c>
    </row>
    <row r="42" spans="1:8" x14ac:dyDescent="0.25">
      <c r="A42" s="15" t="s">
        <v>9</v>
      </c>
      <c r="B42" s="15" t="s">
        <v>53</v>
      </c>
      <c r="C42" s="15" t="s">
        <v>61</v>
      </c>
      <c r="D42" s="115">
        <f>'Electric-Lighting'!F42</f>
        <v>20.93</v>
      </c>
      <c r="E42" s="120"/>
      <c r="F42" s="198" t="s">
        <v>60</v>
      </c>
      <c r="G42" s="176">
        <v>45195</v>
      </c>
      <c r="H42" s="176">
        <v>45474</v>
      </c>
    </row>
    <row r="43" spans="1:8" x14ac:dyDescent="0.25">
      <c r="A43" s="15" t="s">
        <v>9</v>
      </c>
      <c r="B43" s="15" t="s">
        <v>53</v>
      </c>
      <c r="C43" s="15" t="s">
        <v>62</v>
      </c>
      <c r="D43" s="115">
        <f>'Electric-Lighting'!F47</f>
        <v>5.4</v>
      </c>
      <c r="E43" s="120"/>
      <c r="F43" s="198" t="s">
        <v>57</v>
      </c>
      <c r="G43" s="176">
        <v>45195</v>
      </c>
      <c r="H43" s="176">
        <v>45474</v>
      </c>
    </row>
    <row r="44" spans="1:8" x14ac:dyDescent="0.25">
      <c r="A44" s="15" t="s">
        <v>9</v>
      </c>
      <c r="B44" s="15" t="s">
        <v>53</v>
      </c>
      <c r="C44" s="15" t="s">
        <v>62</v>
      </c>
      <c r="D44" s="115">
        <f>'Electric-Lighting'!F52</f>
        <v>7.27</v>
      </c>
      <c r="E44" s="120"/>
      <c r="F44" s="198" t="s">
        <v>58</v>
      </c>
      <c r="G44" s="176">
        <v>45195</v>
      </c>
      <c r="H44" s="176">
        <v>45474</v>
      </c>
    </row>
    <row r="45" spans="1:8" x14ac:dyDescent="0.25">
      <c r="A45" s="15" t="s">
        <v>9</v>
      </c>
      <c r="B45" s="15" t="s">
        <v>53</v>
      </c>
      <c r="C45" s="15" t="s">
        <v>62</v>
      </c>
      <c r="D45" s="115">
        <f>'Electric-Lighting'!F57</f>
        <v>11.15</v>
      </c>
      <c r="E45" s="120"/>
      <c r="F45" s="198" t="s">
        <v>59</v>
      </c>
      <c r="G45" s="176">
        <v>45195</v>
      </c>
      <c r="H45" s="176">
        <v>45474</v>
      </c>
    </row>
    <row r="46" spans="1:8" x14ac:dyDescent="0.25">
      <c r="A46" s="15" t="s">
        <v>9</v>
      </c>
      <c r="B46" s="15" t="s">
        <v>53</v>
      </c>
      <c r="C46" s="15" t="s">
        <v>62</v>
      </c>
      <c r="D46" s="115">
        <f>'Electric-Lighting'!F62</f>
        <v>21.99</v>
      </c>
      <c r="E46" s="120"/>
      <c r="F46" s="198" t="s">
        <v>60</v>
      </c>
      <c r="G46" s="176">
        <v>45195</v>
      </c>
      <c r="H46" s="176">
        <v>45474</v>
      </c>
    </row>
    <row r="47" spans="1:8" ht="15.75" x14ac:dyDescent="0.25">
      <c r="A47" s="239" t="s">
        <v>63</v>
      </c>
      <c r="B47" s="240"/>
      <c r="C47" s="240"/>
      <c r="D47" s="240"/>
      <c r="E47" s="240"/>
      <c r="F47" s="240"/>
      <c r="G47" s="240"/>
      <c r="H47" s="241"/>
    </row>
    <row r="48" spans="1:8" x14ac:dyDescent="0.25">
      <c r="A48" s="15" t="s">
        <v>64</v>
      </c>
      <c r="B48" s="15" t="s">
        <v>65</v>
      </c>
      <c r="C48" s="15" t="s">
        <v>66</v>
      </c>
      <c r="D48" s="115">
        <v>11.08</v>
      </c>
      <c r="E48" s="199">
        <v>0.27</v>
      </c>
      <c r="F48" s="200" t="s">
        <v>67</v>
      </c>
      <c r="G48" s="176">
        <v>44803</v>
      </c>
      <c r="H48" s="176">
        <v>45200</v>
      </c>
    </row>
    <row r="49" spans="1:8" x14ac:dyDescent="0.25">
      <c r="A49" s="15" t="s">
        <v>64</v>
      </c>
      <c r="B49" s="15" t="s">
        <v>65</v>
      </c>
      <c r="C49" s="15" t="s">
        <v>68</v>
      </c>
      <c r="D49" s="115">
        <v>33.24</v>
      </c>
      <c r="E49" s="199">
        <v>0.27</v>
      </c>
      <c r="F49" s="200" t="s">
        <v>67</v>
      </c>
      <c r="G49" s="176">
        <v>44803</v>
      </c>
      <c r="H49" s="176">
        <v>45200</v>
      </c>
    </row>
    <row r="50" spans="1:8" x14ac:dyDescent="0.25">
      <c r="A50" s="15" t="s">
        <v>64</v>
      </c>
      <c r="B50" s="15" t="s">
        <v>69</v>
      </c>
      <c r="C50" s="15" t="s">
        <v>70</v>
      </c>
      <c r="D50" s="115">
        <v>11.08</v>
      </c>
      <c r="E50" s="199">
        <v>0.27</v>
      </c>
      <c r="F50" s="200" t="s">
        <v>67</v>
      </c>
      <c r="G50" s="176">
        <v>44803</v>
      </c>
      <c r="H50" s="176">
        <v>45200</v>
      </c>
    </row>
    <row r="51" spans="1:8" x14ac:dyDescent="0.25">
      <c r="A51" s="15" t="s">
        <v>64</v>
      </c>
      <c r="B51" s="15" t="s">
        <v>69</v>
      </c>
      <c r="C51" s="15" t="s">
        <v>71</v>
      </c>
      <c r="D51" s="115">
        <v>33.24</v>
      </c>
      <c r="E51" s="199">
        <v>0.27</v>
      </c>
      <c r="F51" s="200" t="s">
        <v>67</v>
      </c>
      <c r="G51" s="176">
        <v>44803</v>
      </c>
      <c r="H51" s="176">
        <v>45200</v>
      </c>
    </row>
    <row r="52" spans="1:8" x14ac:dyDescent="0.25">
      <c r="A52" s="15" t="s">
        <v>64</v>
      </c>
      <c r="B52" s="15" t="s">
        <v>72</v>
      </c>
      <c r="C52" s="15" t="s">
        <v>73</v>
      </c>
      <c r="D52" s="115">
        <v>11.08</v>
      </c>
      <c r="E52" s="199">
        <v>0.24</v>
      </c>
      <c r="F52" s="200" t="s">
        <v>67</v>
      </c>
      <c r="G52" s="176">
        <v>44803</v>
      </c>
      <c r="H52" s="176">
        <v>45200</v>
      </c>
    </row>
    <row r="53" spans="1:8" x14ac:dyDescent="0.25">
      <c r="A53" s="15" t="s">
        <v>64</v>
      </c>
      <c r="B53" s="15" t="s">
        <v>72</v>
      </c>
      <c r="C53" s="15" t="s">
        <v>74</v>
      </c>
      <c r="D53" s="115">
        <v>33.24</v>
      </c>
      <c r="E53" s="199">
        <v>0.24</v>
      </c>
      <c r="F53" s="200" t="s">
        <v>67</v>
      </c>
      <c r="G53" s="176">
        <v>44803</v>
      </c>
      <c r="H53" s="176">
        <v>45200</v>
      </c>
    </row>
    <row r="54" spans="1:8" x14ac:dyDescent="0.25">
      <c r="A54" s="15" t="s">
        <v>64</v>
      </c>
      <c r="B54" s="15" t="s">
        <v>75</v>
      </c>
      <c r="C54" s="15" t="s">
        <v>76</v>
      </c>
      <c r="D54" s="115">
        <v>11.08</v>
      </c>
      <c r="E54" s="199">
        <v>0.24</v>
      </c>
      <c r="F54" s="200" t="s">
        <v>67</v>
      </c>
      <c r="G54" s="176">
        <v>44803</v>
      </c>
      <c r="H54" s="176">
        <v>45200</v>
      </c>
    </row>
    <row r="55" spans="1:8" x14ac:dyDescent="0.25">
      <c r="A55" s="15" t="s">
        <v>64</v>
      </c>
      <c r="B55" s="15" t="s">
        <v>75</v>
      </c>
      <c r="C55" s="15" t="s">
        <v>77</v>
      </c>
      <c r="D55" s="115">
        <v>33.24</v>
      </c>
      <c r="E55" s="199">
        <v>0.24</v>
      </c>
      <c r="F55" s="200" t="s">
        <v>67</v>
      </c>
      <c r="G55" s="176">
        <v>44803</v>
      </c>
      <c r="H55" s="176">
        <v>45200</v>
      </c>
    </row>
    <row r="56" spans="1:8" ht="27.75" customHeight="1" x14ac:dyDescent="0.25">
      <c r="A56" s="233" t="s">
        <v>78</v>
      </c>
      <c r="B56" s="234"/>
      <c r="C56" s="234"/>
      <c r="D56" s="234"/>
      <c r="E56" s="234"/>
      <c r="F56" s="234"/>
      <c r="G56" s="234"/>
      <c r="H56" s="235"/>
    </row>
    <row r="57" spans="1:8" ht="15.75" x14ac:dyDescent="0.25">
      <c r="A57" s="242" t="s">
        <v>79</v>
      </c>
      <c r="B57" s="243"/>
      <c r="C57" s="243"/>
      <c r="D57" s="243"/>
      <c r="E57" s="243"/>
      <c r="F57" s="243"/>
      <c r="G57" s="243"/>
      <c r="H57" s="244"/>
    </row>
    <row r="58" spans="1:8" x14ac:dyDescent="0.25">
      <c r="A58" s="112" t="s">
        <v>80</v>
      </c>
      <c r="B58" s="112" t="s">
        <v>81</v>
      </c>
      <c r="C58" s="112" t="s">
        <v>82</v>
      </c>
      <c r="D58" s="114" t="s">
        <v>83</v>
      </c>
      <c r="E58" s="199">
        <v>6.83</v>
      </c>
      <c r="F58" s="113" t="s">
        <v>84</v>
      </c>
      <c r="G58" s="176">
        <v>44852</v>
      </c>
      <c r="H58" s="176">
        <v>45200</v>
      </c>
    </row>
    <row r="59" spans="1:8" x14ac:dyDescent="0.25">
      <c r="A59" s="112" t="s">
        <v>80</v>
      </c>
      <c r="B59" s="112" t="s">
        <v>81</v>
      </c>
      <c r="C59" s="112" t="s">
        <v>85</v>
      </c>
      <c r="D59" s="114" t="s">
        <v>83</v>
      </c>
      <c r="E59" s="199">
        <v>6.83</v>
      </c>
      <c r="F59" s="113" t="s">
        <v>86</v>
      </c>
      <c r="G59" s="176">
        <v>44852</v>
      </c>
      <c r="H59" s="176">
        <v>45200</v>
      </c>
    </row>
    <row r="60" spans="1:8" x14ac:dyDescent="0.25">
      <c r="A60" s="112" t="s">
        <v>80</v>
      </c>
      <c r="B60" s="112" t="s">
        <v>81</v>
      </c>
      <c r="C60" s="112" t="s">
        <v>87</v>
      </c>
      <c r="D60" s="114" t="s">
        <v>83</v>
      </c>
      <c r="E60" s="199">
        <v>6.83</v>
      </c>
      <c r="F60" s="113" t="s">
        <v>86</v>
      </c>
      <c r="G60" s="176">
        <v>44852</v>
      </c>
      <c r="H60" s="176">
        <v>45200</v>
      </c>
    </row>
    <row r="61" spans="1:8" x14ac:dyDescent="0.25">
      <c r="A61" s="112" t="s">
        <v>80</v>
      </c>
      <c r="B61" s="112" t="s">
        <v>81</v>
      </c>
      <c r="C61" s="112" t="s">
        <v>88</v>
      </c>
      <c r="D61" s="114" t="s">
        <v>83</v>
      </c>
      <c r="E61" s="199">
        <v>7.51</v>
      </c>
      <c r="F61" s="113" t="s">
        <v>86</v>
      </c>
      <c r="G61" s="176">
        <v>44852</v>
      </c>
      <c r="H61" s="176">
        <v>45200</v>
      </c>
    </row>
    <row r="62" spans="1:8" x14ac:dyDescent="0.25">
      <c r="A62" s="112" t="s">
        <v>80</v>
      </c>
      <c r="B62" s="112" t="s">
        <v>81</v>
      </c>
      <c r="C62" s="112" t="s">
        <v>89</v>
      </c>
      <c r="D62" s="114" t="s">
        <v>83</v>
      </c>
      <c r="E62" s="199">
        <v>8.26</v>
      </c>
      <c r="F62" s="113" t="s">
        <v>86</v>
      </c>
      <c r="G62" s="176">
        <v>44852</v>
      </c>
      <c r="H62" s="176">
        <v>45200</v>
      </c>
    </row>
    <row r="63" spans="1:8" x14ac:dyDescent="0.25">
      <c r="A63" s="112" t="s">
        <v>80</v>
      </c>
      <c r="B63" s="112" t="s">
        <v>81</v>
      </c>
      <c r="C63" s="112" t="s">
        <v>90</v>
      </c>
      <c r="D63" s="114" t="s">
        <v>83</v>
      </c>
      <c r="E63" s="199">
        <v>6.83</v>
      </c>
      <c r="F63" s="113" t="s">
        <v>86</v>
      </c>
      <c r="G63" s="176">
        <v>44852</v>
      </c>
      <c r="H63" s="176">
        <v>45200</v>
      </c>
    </row>
    <row r="64" spans="1:8" x14ac:dyDescent="0.25">
      <c r="A64" s="112" t="s">
        <v>80</v>
      </c>
      <c r="B64" s="112" t="s">
        <v>81</v>
      </c>
      <c r="C64" s="112" t="s">
        <v>91</v>
      </c>
      <c r="D64" s="114" t="s">
        <v>83</v>
      </c>
      <c r="E64" s="199">
        <v>6.83</v>
      </c>
      <c r="F64" s="113" t="s">
        <v>86</v>
      </c>
      <c r="G64" s="176">
        <v>44852</v>
      </c>
      <c r="H64" s="176">
        <v>45200</v>
      </c>
    </row>
    <row r="65" spans="1:8" x14ac:dyDescent="0.25">
      <c r="A65" s="112" t="s">
        <v>80</v>
      </c>
      <c r="B65" s="112" t="s">
        <v>81</v>
      </c>
      <c r="C65" s="112" t="s">
        <v>92</v>
      </c>
      <c r="D65" s="114" t="s">
        <v>83</v>
      </c>
      <c r="E65" s="199">
        <v>6.83</v>
      </c>
      <c r="F65" s="113" t="s">
        <v>86</v>
      </c>
      <c r="G65" s="176">
        <v>44852</v>
      </c>
      <c r="H65" s="176">
        <v>45200</v>
      </c>
    </row>
    <row r="66" spans="1:8" x14ac:dyDescent="0.25">
      <c r="A66" s="112" t="s">
        <v>80</v>
      </c>
      <c r="B66" s="15" t="s">
        <v>81</v>
      </c>
      <c r="C66" s="15" t="s">
        <v>93</v>
      </c>
      <c r="D66" s="199">
        <v>13.79</v>
      </c>
      <c r="E66" s="117" t="s">
        <v>94</v>
      </c>
      <c r="F66" s="116" t="s">
        <v>95</v>
      </c>
      <c r="G66" s="176">
        <v>44852</v>
      </c>
      <c r="H66" s="176">
        <v>45200</v>
      </c>
    </row>
    <row r="67" spans="1:8" x14ac:dyDescent="0.25">
      <c r="A67" s="112" t="s">
        <v>80</v>
      </c>
      <c r="B67" s="15" t="s">
        <v>81</v>
      </c>
      <c r="C67" s="15" t="s">
        <v>93</v>
      </c>
      <c r="D67" s="199">
        <v>43.68</v>
      </c>
      <c r="E67" s="117" t="s">
        <v>94</v>
      </c>
      <c r="F67" s="116" t="s">
        <v>96</v>
      </c>
      <c r="G67" s="176">
        <v>44852</v>
      </c>
      <c r="H67" s="176">
        <v>45200</v>
      </c>
    </row>
    <row r="68" spans="1:8" x14ac:dyDescent="0.25">
      <c r="A68" s="112" t="s">
        <v>80</v>
      </c>
      <c r="B68" s="15" t="s">
        <v>81</v>
      </c>
      <c r="C68" s="15" t="s">
        <v>93</v>
      </c>
      <c r="D68" s="199">
        <v>65.2</v>
      </c>
      <c r="E68" s="117" t="s">
        <v>94</v>
      </c>
      <c r="F68" s="116" t="s">
        <v>97</v>
      </c>
      <c r="G68" s="176">
        <v>44852</v>
      </c>
      <c r="H68" s="176">
        <v>45200</v>
      </c>
    </row>
    <row r="69" spans="1:8" x14ac:dyDescent="0.25">
      <c r="A69" s="112" t="s">
        <v>80</v>
      </c>
      <c r="B69" s="15" t="s">
        <v>81</v>
      </c>
      <c r="C69" s="15" t="s">
        <v>93</v>
      </c>
      <c r="D69" s="199">
        <v>128.66</v>
      </c>
      <c r="E69" s="117" t="s">
        <v>94</v>
      </c>
      <c r="F69" s="116" t="s">
        <v>98</v>
      </c>
      <c r="G69" s="176">
        <v>44852</v>
      </c>
      <c r="H69" s="176">
        <v>45200</v>
      </c>
    </row>
    <row r="70" spans="1:8" x14ac:dyDescent="0.25">
      <c r="A70" s="112" t="s">
        <v>80</v>
      </c>
      <c r="B70" s="15" t="s">
        <v>81</v>
      </c>
      <c r="C70" s="15" t="s">
        <v>93</v>
      </c>
      <c r="D70" s="199">
        <v>219.09</v>
      </c>
      <c r="E70" s="117" t="s">
        <v>94</v>
      </c>
      <c r="F70" s="116" t="s">
        <v>99</v>
      </c>
      <c r="G70" s="176">
        <v>44852</v>
      </c>
      <c r="H70" s="176">
        <v>45200</v>
      </c>
    </row>
    <row r="71" spans="1:8" x14ac:dyDescent="0.25">
      <c r="A71" s="112" t="s">
        <v>80</v>
      </c>
      <c r="B71" s="15" t="s">
        <v>81</v>
      </c>
      <c r="C71" s="15" t="s">
        <v>93</v>
      </c>
      <c r="D71" s="199">
        <v>462.5</v>
      </c>
      <c r="E71" s="117" t="s">
        <v>94</v>
      </c>
      <c r="F71" s="116" t="s">
        <v>100</v>
      </c>
      <c r="G71" s="176">
        <v>44852</v>
      </c>
      <c r="H71" s="176">
        <v>45200</v>
      </c>
    </row>
    <row r="72" spans="1:8" x14ac:dyDescent="0.25">
      <c r="A72" s="112" t="s">
        <v>80</v>
      </c>
      <c r="B72" s="112" t="s">
        <v>81</v>
      </c>
      <c r="C72" s="112" t="s">
        <v>93</v>
      </c>
      <c r="D72" s="199">
        <v>764.16</v>
      </c>
      <c r="E72" s="117" t="s">
        <v>94</v>
      </c>
      <c r="F72" s="116" t="s">
        <v>101</v>
      </c>
      <c r="G72" s="176">
        <v>44852</v>
      </c>
      <c r="H72" s="176">
        <v>45200</v>
      </c>
    </row>
    <row r="73" spans="1:8" x14ac:dyDescent="0.25">
      <c r="A73" s="112" t="s">
        <v>80</v>
      </c>
      <c r="B73" s="112" t="s">
        <v>102</v>
      </c>
      <c r="C73" s="112" t="s">
        <v>103</v>
      </c>
      <c r="D73" s="199">
        <v>858.67</v>
      </c>
      <c r="E73" s="199">
        <v>5.07</v>
      </c>
      <c r="F73" s="118" t="s">
        <v>104</v>
      </c>
      <c r="G73" s="176">
        <v>44852</v>
      </c>
      <c r="H73" s="176">
        <v>45200</v>
      </c>
    </row>
    <row r="74" spans="1:8" x14ac:dyDescent="0.25">
      <c r="A74" s="112" t="s">
        <v>80</v>
      </c>
      <c r="B74" s="112"/>
      <c r="C74" s="112" t="s">
        <v>105</v>
      </c>
      <c r="D74" s="114"/>
      <c r="E74" s="199">
        <v>3.34</v>
      </c>
      <c r="F74" s="118" t="s">
        <v>106</v>
      </c>
      <c r="G74" s="176">
        <v>44852</v>
      </c>
      <c r="H74" s="176">
        <v>45200</v>
      </c>
    </row>
    <row r="75" spans="1:8" ht="15.75" x14ac:dyDescent="0.25">
      <c r="A75" s="230" t="s">
        <v>107</v>
      </c>
      <c r="B75" s="231"/>
      <c r="C75" s="231"/>
      <c r="D75" s="231"/>
      <c r="E75" s="231"/>
      <c r="F75" s="231"/>
      <c r="G75" s="231"/>
      <c r="H75" s="232"/>
    </row>
    <row r="76" spans="1:8" ht="42.75" customHeight="1" thickBot="1" x14ac:dyDescent="0.3">
      <c r="A76" s="128" t="s">
        <v>1</v>
      </c>
      <c r="B76" s="128" t="s">
        <v>2</v>
      </c>
      <c r="C76" s="128" t="s">
        <v>3</v>
      </c>
      <c r="D76" s="128" t="s">
        <v>108</v>
      </c>
      <c r="E76" s="139" t="s">
        <v>109</v>
      </c>
      <c r="F76" s="128" t="s">
        <v>6</v>
      </c>
      <c r="G76" s="129" t="s">
        <v>7</v>
      </c>
      <c r="H76" s="129" t="s">
        <v>8</v>
      </c>
    </row>
    <row r="77" spans="1:8" x14ac:dyDescent="0.25">
      <c r="A77" s="112" t="s">
        <v>110</v>
      </c>
      <c r="B77" s="112" t="s">
        <v>10</v>
      </c>
      <c r="C77" s="112" t="s">
        <v>11</v>
      </c>
      <c r="D77" s="119">
        <v>46.52</v>
      </c>
      <c r="E77" s="130">
        <v>12.85</v>
      </c>
      <c r="F77" s="201" t="s">
        <v>111</v>
      </c>
      <c r="G77" s="176">
        <v>44614</v>
      </c>
      <c r="H77" s="176">
        <v>45200</v>
      </c>
    </row>
    <row r="78" spans="1:8" ht="25.5" x14ac:dyDescent="0.25">
      <c r="A78" s="15" t="s">
        <v>110</v>
      </c>
      <c r="B78" s="15" t="s">
        <v>13</v>
      </c>
      <c r="C78" s="15" t="s">
        <v>11</v>
      </c>
      <c r="D78" s="146">
        <v>38.76</v>
      </c>
      <c r="E78" s="202">
        <v>12.85</v>
      </c>
      <c r="F78" s="203" t="s">
        <v>112</v>
      </c>
      <c r="G78" s="176">
        <v>44614</v>
      </c>
      <c r="H78" s="176">
        <v>45200</v>
      </c>
    </row>
    <row r="79" spans="1:8" x14ac:dyDescent="0.25">
      <c r="A79" s="112" t="s">
        <v>110</v>
      </c>
      <c r="B79" s="123" t="s">
        <v>15</v>
      </c>
      <c r="C79" s="123" t="s">
        <v>113</v>
      </c>
      <c r="D79" s="124"/>
      <c r="E79" s="204">
        <v>12.85</v>
      </c>
      <c r="F79" s="205" t="s">
        <v>114</v>
      </c>
      <c r="G79" s="176">
        <v>44614</v>
      </c>
      <c r="H79" s="176">
        <v>45200</v>
      </c>
    </row>
    <row r="80" spans="1:8" x14ac:dyDescent="0.25">
      <c r="A80" s="142"/>
      <c r="B80" s="142"/>
      <c r="C80" s="142"/>
      <c r="D80" s="143"/>
      <c r="E80" s="144">
        <v>21.89</v>
      </c>
      <c r="F80" s="206" t="s">
        <v>115</v>
      </c>
      <c r="G80" s="207"/>
      <c r="H80" s="207"/>
    </row>
    <row r="81" spans="1:8" x14ac:dyDescent="0.25">
      <c r="A81" s="141"/>
      <c r="B81" s="125"/>
      <c r="C81" s="125"/>
      <c r="D81" s="126"/>
      <c r="E81" s="145"/>
      <c r="F81" s="208" t="s">
        <v>116</v>
      </c>
      <c r="G81" s="209"/>
      <c r="H81" s="209"/>
    </row>
  </sheetData>
  <mergeCells count="5">
    <mergeCell ref="A75:H75"/>
    <mergeCell ref="A56:H56"/>
    <mergeCell ref="A1:H1"/>
    <mergeCell ref="A47:H47"/>
    <mergeCell ref="A57:H57"/>
  </mergeCells>
  <printOptions horizontalCentered="1"/>
  <pageMargins left="0.25" right="0.25" top="0.75" bottom="0.75" header="0.3" footer="0.3"/>
  <pageSetup orientation="landscape" r:id="rId1"/>
  <headerFooter>
    <oddHeader xml:space="preserve">&amp;LDepartment of Public Utilities, Los Alamos County&amp;C&amp;"-,Bold"&amp;14CURRENT UTILITY RATES
&amp;RAs of July 1, 2024
</oddHeader>
  </headerFooter>
  <rowBreaks count="2" manualBreakCount="2">
    <brk id="46" max="16383" man="1"/>
    <brk id="56" max="16383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33"/>
  <sheetViews>
    <sheetView workbookViewId="0"/>
  </sheetViews>
  <sheetFormatPr defaultRowHeight="15" x14ac:dyDescent="0.25"/>
  <cols>
    <col min="1" max="1" width="19.7109375" bestFit="1" customWidth="1"/>
    <col min="2" max="2" width="19.7109375" customWidth="1"/>
    <col min="3" max="3" width="22.140625" customWidth="1"/>
    <col min="4" max="4" width="9.28515625" customWidth="1"/>
    <col min="5" max="5" width="9.5703125" style="17" bestFit="1" customWidth="1"/>
    <col min="6" max="6" width="9.42578125" style="17" customWidth="1"/>
    <col min="7" max="7" width="16.7109375" bestFit="1" customWidth="1"/>
    <col min="8" max="8" width="9.42578125" customWidth="1"/>
    <col min="9" max="9" width="12.140625" bestFit="1" customWidth="1"/>
    <col min="10" max="10" width="10.85546875" hidden="1" customWidth="1"/>
    <col min="258" max="258" width="19.7109375" bestFit="1" customWidth="1"/>
    <col min="259" max="259" width="22.140625" customWidth="1"/>
    <col min="260" max="260" width="9.28515625" customWidth="1"/>
    <col min="261" max="261" width="9.5703125" bestFit="1" customWidth="1"/>
    <col min="262" max="262" width="9.42578125" customWidth="1"/>
    <col min="264" max="264" width="9.42578125" customWidth="1"/>
    <col min="265" max="265" width="12.140625" bestFit="1" customWidth="1"/>
    <col min="266" max="266" width="0" hidden="1" customWidth="1"/>
    <col min="514" max="514" width="19.7109375" bestFit="1" customWidth="1"/>
    <col min="515" max="515" width="22.140625" customWidth="1"/>
    <col min="516" max="516" width="9.28515625" customWidth="1"/>
    <col min="517" max="517" width="9.5703125" bestFit="1" customWidth="1"/>
    <col min="518" max="518" width="9.42578125" customWidth="1"/>
    <col min="520" max="520" width="9.42578125" customWidth="1"/>
    <col min="521" max="521" width="12.140625" bestFit="1" customWidth="1"/>
    <col min="522" max="522" width="0" hidden="1" customWidth="1"/>
    <col min="770" max="770" width="19.7109375" bestFit="1" customWidth="1"/>
    <col min="771" max="771" width="22.140625" customWidth="1"/>
    <col min="772" max="772" width="9.28515625" customWidth="1"/>
    <col min="773" max="773" width="9.5703125" bestFit="1" customWidth="1"/>
    <col min="774" max="774" width="9.42578125" customWidth="1"/>
    <col min="776" max="776" width="9.42578125" customWidth="1"/>
    <col min="777" max="777" width="12.140625" bestFit="1" customWidth="1"/>
    <col min="778" max="778" width="0" hidden="1" customWidth="1"/>
    <col min="1026" max="1026" width="19.7109375" bestFit="1" customWidth="1"/>
    <col min="1027" max="1027" width="22.140625" customWidth="1"/>
    <col min="1028" max="1028" width="9.28515625" customWidth="1"/>
    <col min="1029" max="1029" width="9.5703125" bestFit="1" customWidth="1"/>
    <col min="1030" max="1030" width="9.42578125" customWidth="1"/>
    <col min="1032" max="1032" width="9.42578125" customWidth="1"/>
    <col min="1033" max="1033" width="12.140625" bestFit="1" customWidth="1"/>
    <col min="1034" max="1034" width="0" hidden="1" customWidth="1"/>
    <col min="1282" max="1282" width="19.7109375" bestFit="1" customWidth="1"/>
    <col min="1283" max="1283" width="22.140625" customWidth="1"/>
    <col min="1284" max="1284" width="9.28515625" customWidth="1"/>
    <col min="1285" max="1285" width="9.5703125" bestFit="1" customWidth="1"/>
    <col min="1286" max="1286" width="9.42578125" customWidth="1"/>
    <col min="1288" max="1288" width="9.42578125" customWidth="1"/>
    <col min="1289" max="1289" width="12.140625" bestFit="1" customWidth="1"/>
    <col min="1290" max="1290" width="0" hidden="1" customWidth="1"/>
    <col min="1538" max="1538" width="19.7109375" bestFit="1" customWidth="1"/>
    <col min="1539" max="1539" width="22.140625" customWidth="1"/>
    <col min="1540" max="1540" width="9.28515625" customWidth="1"/>
    <col min="1541" max="1541" width="9.5703125" bestFit="1" customWidth="1"/>
    <col min="1542" max="1542" width="9.42578125" customWidth="1"/>
    <col min="1544" max="1544" width="9.42578125" customWidth="1"/>
    <col min="1545" max="1545" width="12.140625" bestFit="1" customWidth="1"/>
    <col min="1546" max="1546" width="0" hidden="1" customWidth="1"/>
    <col min="1794" max="1794" width="19.7109375" bestFit="1" customWidth="1"/>
    <col min="1795" max="1795" width="22.140625" customWidth="1"/>
    <col min="1796" max="1796" width="9.28515625" customWidth="1"/>
    <col min="1797" max="1797" width="9.5703125" bestFit="1" customWidth="1"/>
    <col min="1798" max="1798" width="9.42578125" customWidth="1"/>
    <col min="1800" max="1800" width="9.42578125" customWidth="1"/>
    <col min="1801" max="1801" width="12.140625" bestFit="1" customWidth="1"/>
    <col min="1802" max="1802" width="0" hidden="1" customWidth="1"/>
    <col min="2050" max="2050" width="19.7109375" bestFit="1" customWidth="1"/>
    <col min="2051" max="2051" width="22.140625" customWidth="1"/>
    <col min="2052" max="2052" width="9.28515625" customWidth="1"/>
    <col min="2053" max="2053" width="9.5703125" bestFit="1" customWidth="1"/>
    <col min="2054" max="2054" width="9.42578125" customWidth="1"/>
    <col min="2056" max="2056" width="9.42578125" customWidth="1"/>
    <col min="2057" max="2057" width="12.140625" bestFit="1" customWidth="1"/>
    <col min="2058" max="2058" width="0" hidden="1" customWidth="1"/>
    <col min="2306" max="2306" width="19.7109375" bestFit="1" customWidth="1"/>
    <col min="2307" max="2307" width="22.140625" customWidth="1"/>
    <col min="2308" max="2308" width="9.28515625" customWidth="1"/>
    <col min="2309" max="2309" width="9.5703125" bestFit="1" customWidth="1"/>
    <col min="2310" max="2310" width="9.42578125" customWidth="1"/>
    <col min="2312" max="2312" width="9.42578125" customWidth="1"/>
    <col min="2313" max="2313" width="12.140625" bestFit="1" customWidth="1"/>
    <col min="2314" max="2314" width="0" hidden="1" customWidth="1"/>
    <col min="2562" max="2562" width="19.7109375" bestFit="1" customWidth="1"/>
    <col min="2563" max="2563" width="22.140625" customWidth="1"/>
    <col min="2564" max="2564" width="9.28515625" customWidth="1"/>
    <col min="2565" max="2565" width="9.5703125" bestFit="1" customWidth="1"/>
    <col min="2566" max="2566" width="9.42578125" customWidth="1"/>
    <col min="2568" max="2568" width="9.42578125" customWidth="1"/>
    <col min="2569" max="2569" width="12.140625" bestFit="1" customWidth="1"/>
    <col min="2570" max="2570" width="0" hidden="1" customWidth="1"/>
    <col min="2818" max="2818" width="19.7109375" bestFit="1" customWidth="1"/>
    <col min="2819" max="2819" width="22.140625" customWidth="1"/>
    <col min="2820" max="2820" width="9.28515625" customWidth="1"/>
    <col min="2821" max="2821" width="9.5703125" bestFit="1" customWidth="1"/>
    <col min="2822" max="2822" width="9.42578125" customWidth="1"/>
    <col min="2824" max="2824" width="9.42578125" customWidth="1"/>
    <col min="2825" max="2825" width="12.140625" bestFit="1" customWidth="1"/>
    <col min="2826" max="2826" width="0" hidden="1" customWidth="1"/>
    <col min="3074" max="3074" width="19.7109375" bestFit="1" customWidth="1"/>
    <col min="3075" max="3075" width="22.140625" customWidth="1"/>
    <col min="3076" max="3076" width="9.28515625" customWidth="1"/>
    <col min="3077" max="3077" width="9.5703125" bestFit="1" customWidth="1"/>
    <col min="3078" max="3078" width="9.42578125" customWidth="1"/>
    <col min="3080" max="3080" width="9.42578125" customWidth="1"/>
    <col min="3081" max="3081" width="12.140625" bestFit="1" customWidth="1"/>
    <col min="3082" max="3082" width="0" hidden="1" customWidth="1"/>
    <col min="3330" max="3330" width="19.7109375" bestFit="1" customWidth="1"/>
    <col min="3331" max="3331" width="22.140625" customWidth="1"/>
    <col min="3332" max="3332" width="9.28515625" customWidth="1"/>
    <col min="3333" max="3333" width="9.5703125" bestFit="1" customWidth="1"/>
    <col min="3334" max="3334" width="9.42578125" customWidth="1"/>
    <col min="3336" max="3336" width="9.42578125" customWidth="1"/>
    <col min="3337" max="3337" width="12.140625" bestFit="1" customWidth="1"/>
    <col min="3338" max="3338" width="0" hidden="1" customWidth="1"/>
    <col min="3586" max="3586" width="19.7109375" bestFit="1" customWidth="1"/>
    <col min="3587" max="3587" width="22.140625" customWidth="1"/>
    <col min="3588" max="3588" width="9.28515625" customWidth="1"/>
    <col min="3589" max="3589" width="9.5703125" bestFit="1" customWidth="1"/>
    <col min="3590" max="3590" width="9.42578125" customWidth="1"/>
    <col min="3592" max="3592" width="9.42578125" customWidth="1"/>
    <col min="3593" max="3593" width="12.140625" bestFit="1" customWidth="1"/>
    <col min="3594" max="3594" width="0" hidden="1" customWidth="1"/>
    <col min="3842" max="3842" width="19.7109375" bestFit="1" customWidth="1"/>
    <col min="3843" max="3843" width="22.140625" customWidth="1"/>
    <col min="3844" max="3844" width="9.28515625" customWidth="1"/>
    <col min="3845" max="3845" width="9.5703125" bestFit="1" customWidth="1"/>
    <col min="3846" max="3846" width="9.42578125" customWidth="1"/>
    <col min="3848" max="3848" width="9.42578125" customWidth="1"/>
    <col min="3849" max="3849" width="12.140625" bestFit="1" customWidth="1"/>
    <col min="3850" max="3850" width="0" hidden="1" customWidth="1"/>
    <col min="4098" max="4098" width="19.7109375" bestFit="1" customWidth="1"/>
    <col min="4099" max="4099" width="22.140625" customWidth="1"/>
    <col min="4100" max="4100" width="9.28515625" customWidth="1"/>
    <col min="4101" max="4101" width="9.5703125" bestFit="1" customWidth="1"/>
    <col min="4102" max="4102" width="9.42578125" customWidth="1"/>
    <col min="4104" max="4104" width="9.42578125" customWidth="1"/>
    <col min="4105" max="4105" width="12.140625" bestFit="1" customWidth="1"/>
    <col min="4106" max="4106" width="0" hidden="1" customWidth="1"/>
    <col min="4354" max="4354" width="19.7109375" bestFit="1" customWidth="1"/>
    <col min="4355" max="4355" width="22.140625" customWidth="1"/>
    <col min="4356" max="4356" width="9.28515625" customWidth="1"/>
    <col min="4357" max="4357" width="9.5703125" bestFit="1" customWidth="1"/>
    <col min="4358" max="4358" width="9.42578125" customWidth="1"/>
    <col min="4360" max="4360" width="9.42578125" customWidth="1"/>
    <col min="4361" max="4361" width="12.140625" bestFit="1" customWidth="1"/>
    <col min="4362" max="4362" width="0" hidden="1" customWidth="1"/>
    <col min="4610" max="4610" width="19.7109375" bestFit="1" customWidth="1"/>
    <col min="4611" max="4611" width="22.140625" customWidth="1"/>
    <col min="4612" max="4612" width="9.28515625" customWidth="1"/>
    <col min="4613" max="4613" width="9.5703125" bestFit="1" customWidth="1"/>
    <col min="4614" max="4614" width="9.42578125" customWidth="1"/>
    <col min="4616" max="4616" width="9.42578125" customWidth="1"/>
    <col min="4617" max="4617" width="12.140625" bestFit="1" customWidth="1"/>
    <col min="4618" max="4618" width="0" hidden="1" customWidth="1"/>
    <col min="4866" max="4866" width="19.7109375" bestFit="1" customWidth="1"/>
    <col min="4867" max="4867" width="22.140625" customWidth="1"/>
    <col min="4868" max="4868" width="9.28515625" customWidth="1"/>
    <col min="4869" max="4869" width="9.5703125" bestFit="1" customWidth="1"/>
    <col min="4870" max="4870" width="9.42578125" customWidth="1"/>
    <col min="4872" max="4872" width="9.42578125" customWidth="1"/>
    <col min="4873" max="4873" width="12.140625" bestFit="1" customWidth="1"/>
    <col min="4874" max="4874" width="0" hidden="1" customWidth="1"/>
    <col min="5122" max="5122" width="19.7109375" bestFit="1" customWidth="1"/>
    <col min="5123" max="5123" width="22.140625" customWidth="1"/>
    <col min="5124" max="5124" width="9.28515625" customWidth="1"/>
    <col min="5125" max="5125" width="9.5703125" bestFit="1" customWidth="1"/>
    <col min="5126" max="5126" width="9.42578125" customWidth="1"/>
    <col min="5128" max="5128" width="9.42578125" customWidth="1"/>
    <col min="5129" max="5129" width="12.140625" bestFit="1" customWidth="1"/>
    <col min="5130" max="5130" width="0" hidden="1" customWidth="1"/>
    <col min="5378" max="5378" width="19.7109375" bestFit="1" customWidth="1"/>
    <col min="5379" max="5379" width="22.140625" customWidth="1"/>
    <col min="5380" max="5380" width="9.28515625" customWidth="1"/>
    <col min="5381" max="5381" width="9.5703125" bestFit="1" customWidth="1"/>
    <col min="5382" max="5382" width="9.42578125" customWidth="1"/>
    <col min="5384" max="5384" width="9.42578125" customWidth="1"/>
    <col min="5385" max="5385" width="12.140625" bestFit="1" customWidth="1"/>
    <col min="5386" max="5386" width="0" hidden="1" customWidth="1"/>
    <col min="5634" max="5634" width="19.7109375" bestFit="1" customWidth="1"/>
    <col min="5635" max="5635" width="22.140625" customWidth="1"/>
    <col min="5636" max="5636" width="9.28515625" customWidth="1"/>
    <col min="5637" max="5637" width="9.5703125" bestFit="1" customWidth="1"/>
    <col min="5638" max="5638" width="9.42578125" customWidth="1"/>
    <col min="5640" max="5640" width="9.42578125" customWidth="1"/>
    <col min="5641" max="5641" width="12.140625" bestFit="1" customWidth="1"/>
    <col min="5642" max="5642" width="0" hidden="1" customWidth="1"/>
    <col min="5890" max="5890" width="19.7109375" bestFit="1" customWidth="1"/>
    <col min="5891" max="5891" width="22.140625" customWidth="1"/>
    <col min="5892" max="5892" width="9.28515625" customWidth="1"/>
    <col min="5893" max="5893" width="9.5703125" bestFit="1" customWidth="1"/>
    <col min="5894" max="5894" width="9.42578125" customWidth="1"/>
    <col min="5896" max="5896" width="9.42578125" customWidth="1"/>
    <col min="5897" max="5897" width="12.140625" bestFit="1" customWidth="1"/>
    <col min="5898" max="5898" width="0" hidden="1" customWidth="1"/>
    <col min="6146" max="6146" width="19.7109375" bestFit="1" customWidth="1"/>
    <col min="6147" max="6147" width="22.140625" customWidth="1"/>
    <col min="6148" max="6148" width="9.28515625" customWidth="1"/>
    <col min="6149" max="6149" width="9.5703125" bestFit="1" customWidth="1"/>
    <col min="6150" max="6150" width="9.42578125" customWidth="1"/>
    <col min="6152" max="6152" width="9.42578125" customWidth="1"/>
    <col min="6153" max="6153" width="12.140625" bestFit="1" customWidth="1"/>
    <col min="6154" max="6154" width="0" hidden="1" customWidth="1"/>
    <col min="6402" max="6402" width="19.7109375" bestFit="1" customWidth="1"/>
    <col min="6403" max="6403" width="22.140625" customWidth="1"/>
    <col min="6404" max="6404" width="9.28515625" customWidth="1"/>
    <col min="6405" max="6405" width="9.5703125" bestFit="1" customWidth="1"/>
    <col min="6406" max="6406" width="9.42578125" customWidth="1"/>
    <col min="6408" max="6408" width="9.42578125" customWidth="1"/>
    <col min="6409" max="6409" width="12.140625" bestFit="1" customWidth="1"/>
    <col min="6410" max="6410" width="0" hidden="1" customWidth="1"/>
    <col min="6658" max="6658" width="19.7109375" bestFit="1" customWidth="1"/>
    <col min="6659" max="6659" width="22.140625" customWidth="1"/>
    <col min="6660" max="6660" width="9.28515625" customWidth="1"/>
    <col min="6661" max="6661" width="9.5703125" bestFit="1" customWidth="1"/>
    <col min="6662" max="6662" width="9.42578125" customWidth="1"/>
    <col min="6664" max="6664" width="9.42578125" customWidth="1"/>
    <col min="6665" max="6665" width="12.140625" bestFit="1" customWidth="1"/>
    <col min="6666" max="6666" width="0" hidden="1" customWidth="1"/>
    <col min="6914" max="6914" width="19.7109375" bestFit="1" customWidth="1"/>
    <col min="6915" max="6915" width="22.140625" customWidth="1"/>
    <col min="6916" max="6916" width="9.28515625" customWidth="1"/>
    <col min="6917" max="6917" width="9.5703125" bestFit="1" customWidth="1"/>
    <col min="6918" max="6918" width="9.42578125" customWidth="1"/>
    <col min="6920" max="6920" width="9.42578125" customWidth="1"/>
    <col min="6921" max="6921" width="12.140625" bestFit="1" customWidth="1"/>
    <col min="6922" max="6922" width="0" hidden="1" customWidth="1"/>
    <col min="7170" max="7170" width="19.7109375" bestFit="1" customWidth="1"/>
    <col min="7171" max="7171" width="22.140625" customWidth="1"/>
    <col min="7172" max="7172" width="9.28515625" customWidth="1"/>
    <col min="7173" max="7173" width="9.5703125" bestFit="1" customWidth="1"/>
    <col min="7174" max="7174" width="9.42578125" customWidth="1"/>
    <col min="7176" max="7176" width="9.42578125" customWidth="1"/>
    <col min="7177" max="7177" width="12.140625" bestFit="1" customWidth="1"/>
    <col min="7178" max="7178" width="0" hidden="1" customWidth="1"/>
    <col min="7426" max="7426" width="19.7109375" bestFit="1" customWidth="1"/>
    <col min="7427" max="7427" width="22.140625" customWidth="1"/>
    <col min="7428" max="7428" width="9.28515625" customWidth="1"/>
    <col min="7429" max="7429" width="9.5703125" bestFit="1" customWidth="1"/>
    <col min="7430" max="7430" width="9.42578125" customWidth="1"/>
    <col min="7432" max="7432" width="9.42578125" customWidth="1"/>
    <col min="7433" max="7433" width="12.140625" bestFit="1" customWidth="1"/>
    <col min="7434" max="7434" width="0" hidden="1" customWidth="1"/>
    <col min="7682" max="7682" width="19.7109375" bestFit="1" customWidth="1"/>
    <col min="7683" max="7683" width="22.140625" customWidth="1"/>
    <col min="7684" max="7684" width="9.28515625" customWidth="1"/>
    <col min="7685" max="7685" width="9.5703125" bestFit="1" customWidth="1"/>
    <col min="7686" max="7686" width="9.42578125" customWidth="1"/>
    <col min="7688" max="7688" width="9.42578125" customWidth="1"/>
    <col min="7689" max="7689" width="12.140625" bestFit="1" customWidth="1"/>
    <col min="7690" max="7690" width="0" hidden="1" customWidth="1"/>
    <col min="7938" max="7938" width="19.7109375" bestFit="1" customWidth="1"/>
    <col min="7939" max="7939" width="22.140625" customWidth="1"/>
    <col min="7940" max="7940" width="9.28515625" customWidth="1"/>
    <col min="7941" max="7941" width="9.5703125" bestFit="1" customWidth="1"/>
    <col min="7942" max="7942" width="9.42578125" customWidth="1"/>
    <col min="7944" max="7944" width="9.42578125" customWidth="1"/>
    <col min="7945" max="7945" width="12.140625" bestFit="1" customWidth="1"/>
    <col min="7946" max="7946" width="0" hidden="1" customWidth="1"/>
    <col min="8194" max="8194" width="19.7109375" bestFit="1" customWidth="1"/>
    <col min="8195" max="8195" width="22.140625" customWidth="1"/>
    <col min="8196" max="8196" width="9.28515625" customWidth="1"/>
    <col min="8197" max="8197" width="9.5703125" bestFit="1" customWidth="1"/>
    <col min="8198" max="8198" width="9.42578125" customWidth="1"/>
    <col min="8200" max="8200" width="9.42578125" customWidth="1"/>
    <col min="8201" max="8201" width="12.140625" bestFit="1" customWidth="1"/>
    <col min="8202" max="8202" width="0" hidden="1" customWidth="1"/>
    <col min="8450" max="8450" width="19.7109375" bestFit="1" customWidth="1"/>
    <col min="8451" max="8451" width="22.140625" customWidth="1"/>
    <col min="8452" max="8452" width="9.28515625" customWidth="1"/>
    <col min="8453" max="8453" width="9.5703125" bestFit="1" customWidth="1"/>
    <col min="8454" max="8454" width="9.42578125" customWidth="1"/>
    <col min="8456" max="8456" width="9.42578125" customWidth="1"/>
    <col min="8457" max="8457" width="12.140625" bestFit="1" customWidth="1"/>
    <col min="8458" max="8458" width="0" hidden="1" customWidth="1"/>
    <col min="8706" max="8706" width="19.7109375" bestFit="1" customWidth="1"/>
    <col min="8707" max="8707" width="22.140625" customWidth="1"/>
    <col min="8708" max="8708" width="9.28515625" customWidth="1"/>
    <col min="8709" max="8709" width="9.5703125" bestFit="1" customWidth="1"/>
    <col min="8710" max="8710" width="9.42578125" customWidth="1"/>
    <col min="8712" max="8712" width="9.42578125" customWidth="1"/>
    <col min="8713" max="8713" width="12.140625" bestFit="1" customWidth="1"/>
    <col min="8714" max="8714" width="0" hidden="1" customWidth="1"/>
    <col min="8962" max="8962" width="19.7109375" bestFit="1" customWidth="1"/>
    <col min="8963" max="8963" width="22.140625" customWidth="1"/>
    <col min="8964" max="8964" width="9.28515625" customWidth="1"/>
    <col min="8965" max="8965" width="9.5703125" bestFit="1" customWidth="1"/>
    <col min="8966" max="8966" width="9.42578125" customWidth="1"/>
    <col min="8968" max="8968" width="9.42578125" customWidth="1"/>
    <col min="8969" max="8969" width="12.140625" bestFit="1" customWidth="1"/>
    <col min="8970" max="8970" width="0" hidden="1" customWidth="1"/>
    <col min="9218" max="9218" width="19.7109375" bestFit="1" customWidth="1"/>
    <col min="9219" max="9219" width="22.140625" customWidth="1"/>
    <col min="9220" max="9220" width="9.28515625" customWidth="1"/>
    <col min="9221" max="9221" width="9.5703125" bestFit="1" customWidth="1"/>
    <col min="9222" max="9222" width="9.42578125" customWidth="1"/>
    <col min="9224" max="9224" width="9.42578125" customWidth="1"/>
    <col min="9225" max="9225" width="12.140625" bestFit="1" customWidth="1"/>
    <col min="9226" max="9226" width="0" hidden="1" customWidth="1"/>
    <col min="9474" max="9474" width="19.7109375" bestFit="1" customWidth="1"/>
    <col min="9475" max="9475" width="22.140625" customWidth="1"/>
    <col min="9476" max="9476" width="9.28515625" customWidth="1"/>
    <col min="9477" max="9477" width="9.5703125" bestFit="1" customWidth="1"/>
    <col min="9478" max="9478" width="9.42578125" customWidth="1"/>
    <col min="9480" max="9480" width="9.42578125" customWidth="1"/>
    <col min="9481" max="9481" width="12.140625" bestFit="1" customWidth="1"/>
    <col min="9482" max="9482" width="0" hidden="1" customWidth="1"/>
    <col min="9730" max="9730" width="19.7109375" bestFit="1" customWidth="1"/>
    <col min="9731" max="9731" width="22.140625" customWidth="1"/>
    <col min="9732" max="9732" width="9.28515625" customWidth="1"/>
    <col min="9733" max="9733" width="9.5703125" bestFit="1" customWidth="1"/>
    <col min="9734" max="9734" width="9.42578125" customWidth="1"/>
    <col min="9736" max="9736" width="9.42578125" customWidth="1"/>
    <col min="9737" max="9737" width="12.140625" bestFit="1" customWidth="1"/>
    <col min="9738" max="9738" width="0" hidden="1" customWidth="1"/>
    <col min="9986" max="9986" width="19.7109375" bestFit="1" customWidth="1"/>
    <col min="9987" max="9987" width="22.140625" customWidth="1"/>
    <col min="9988" max="9988" width="9.28515625" customWidth="1"/>
    <col min="9989" max="9989" width="9.5703125" bestFit="1" customWidth="1"/>
    <col min="9990" max="9990" width="9.42578125" customWidth="1"/>
    <col min="9992" max="9992" width="9.42578125" customWidth="1"/>
    <col min="9993" max="9993" width="12.140625" bestFit="1" customWidth="1"/>
    <col min="9994" max="9994" width="0" hidden="1" customWidth="1"/>
    <col min="10242" max="10242" width="19.7109375" bestFit="1" customWidth="1"/>
    <col min="10243" max="10243" width="22.140625" customWidth="1"/>
    <col min="10244" max="10244" width="9.28515625" customWidth="1"/>
    <col min="10245" max="10245" width="9.5703125" bestFit="1" customWidth="1"/>
    <col min="10246" max="10246" width="9.42578125" customWidth="1"/>
    <col min="10248" max="10248" width="9.42578125" customWidth="1"/>
    <col min="10249" max="10249" width="12.140625" bestFit="1" customWidth="1"/>
    <col min="10250" max="10250" width="0" hidden="1" customWidth="1"/>
    <col min="10498" max="10498" width="19.7109375" bestFit="1" customWidth="1"/>
    <col min="10499" max="10499" width="22.140625" customWidth="1"/>
    <col min="10500" max="10500" width="9.28515625" customWidth="1"/>
    <col min="10501" max="10501" width="9.5703125" bestFit="1" customWidth="1"/>
    <col min="10502" max="10502" width="9.42578125" customWidth="1"/>
    <col min="10504" max="10504" width="9.42578125" customWidth="1"/>
    <col min="10505" max="10505" width="12.140625" bestFit="1" customWidth="1"/>
    <col min="10506" max="10506" width="0" hidden="1" customWidth="1"/>
    <col min="10754" max="10754" width="19.7109375" bestFit="1" customWidth="1"/>
    <col min="10755" max="10755" width="22.140625" customWidth="1"/>
    <col min="10756" max="10756" width="9.28515625" customWidth="1"/>
    <col min="10757" max="10757" width="9.5703125" bestFit="1" customWidth="1"/>
    <col min="10758" max="10758" width="9.42578125" customWidth="1"/>
    <col min="10760" max="10760" width="9.42578125" customWidth="1"/>
    <col min="10761" max="10761" width="12.140625" bestFit="1" customWidth="1"/>
    <col min="10762" max="10762" width="0" hidden="1" customWidth="1"/>
    <col min="11010" max="11010" width="19.7109375" bestFit="1" customWidth="1"/>
    <col min="11011" max="11011" width="22.140625" customWidth="1"/>
    <col min="11012" max="11012" width="9.28515625" customWidth="1"/>
    <col min="11013" max="11013" width="9.5703125" bestFit="1" customWidth="1"/>
    <col min="11014" max="11014" width="9.42578125" customWidth="1"/>
    <col min="11016" max="11016" width="9.42578125" customWidth="1"/>
    <col min="11017" max="11017" width="12.140625" bestFit="1" customWidth="1"/>
    <col min="11018" max="11018" width="0" hidden="1" customWidth="1"/>
    <col min="11266" max="11266" width="19.7109375" bestFit="1" customWidth="1"/>
    <col min="11267" max="11267" width="22.140625" customWidth="1"/>
    <col min="11268" max="11268" width="9.28515625" customWidth="1"/>
    <col min="11269" max="11269" width="9.5703125" bestFit="1" customWidth="1"/>
    <col min="11270" max="11270" width="9.42578125" customWidth="1"/>
    <col min="11272" max="11272" width="9.42578125" customWidth="1"/>
    <col min="11273" max="11273" width="12.140625" bestFit="1" customWidth="1"/>
    <col min="11274" max="11274" width="0" hidden="1" customWidth="1"/>
    <col min="11522" max="11522" width="19.7109375" bestFit="1" customWidth="1"/>
    <col min="11523" max="11523" width="22.140625" customWidth="1"/>
    <col min="11524" max="11524" width="9.28515625" customWidth="1"/>
    <col min="11525" max="11525" width="9.5703125" bestFit="1" customWidth="1"/>
    <col min="11526" max="11526" width="9.42578125" customWidth="1"/>
    <col min="11528" max="11528" width="9.42578125" customWidth="1"/>
    <col min="11529" max="11529" width="12.140625" bestFit="1" customWidth="1"/>
    <col min="11530" max="11530" width="0" hidden="1" customWidth="1"/>
    <col min="11778" max="11778" width="19.7109375" bestFit="1" customWidth="1"/>
    <col min="11779" max="11779" width="22.140625" customWidth="1"/>
    <col min="11780" max="11780" width="9.28515625" customWidth="1"/>
    <col min="11781" max="11781" width="9.5703125" bestFit="1" customWidth="1"/>
    <col min="11782" max="11782" width="9.42578125" customWidth="1"/>
    <col min="11784" max="11784" width="9.42578125" customWidth="1"/>
    <col min="11785" max="11785" width="12.140625" bestFit="1" customWidth="1"/>
    <col min="11786" max="11786" width="0" hidden="1" customWidth="1"/>
    <col min="12034" max="12034" width="19.7109375" bestFit="1" customWidth="1"/>
    <col min="12035" max="12035" width="22.140625" customWidth="1"/>
    <col min="12036" max="12036" width="9.28515625" customWidth="1"/>
    <col min="12037" max="12037" width="9.5703125" bestFit="1" customWidth="1"/>
    <col min="12038" max="12038" width="9.42578125" customWidth="1"/>
    <col min="12040" max="12040" width="9.42578125" customWidth="1"/>
    <col min="12041" max="12041" width="12.140625" bestFit="1" customWidth="1"/>
    <col min="12042" max="12042" width="0" hidden="1" customWidth="1"/>
    <col min="12290" max="12290" width="19.7109375" bestFit="1" customWidth="1"/>
    <col min="12291" max="12291" width="22.140625" customWidth="1"/>
    <col min="12292" max="12292" width="9.28515625" customWidth="1"/>
    <col min="12293" max="12293" width="9.5703125" bestFit="1" customWidth="1"/>
    <col min="12294" max="12294" width="9.42578125" customWidth="1"/>
    <col min="12296" max="12296" width="9.42578125" customWidth="1"/>
    <col min="12297" max="12297" width="12.140625" bestFit="1" customWidth="1"/>
    <col min="12298" max="12298" width="0" hidden="1" customWidth="1"/>
    <col min="12546" max="12546" width="19.7109375" bestFit="1" customWidth="1"/>
    <col min="12547" max="12547" width="22.140625" customWidth="1"/>
    <col min="12548" max="12548" width="9.28515625" customWidth="1"/>
    <col min="12549" max="12549" width="9.5703125" bestFit="1" customWidth="1"/>
    <col min="12550" max="12550" width="9.42578125" customWidth="1"/>
    <col min="12552" max="12552" width="9.42578125" customWidth="1"/>
    <col min="12553" max="12553" width="12.140625" bestFit="1" customWidth="1"/>
    <col min="12554" max="12554" width="0" hidden="1" customWidth="1"/>
    <col min="12802" max="12802" width="19.7109375" bestFit="1" customWidth="1"/>
    <col min="12803" max="12803" width="22.140625" customWidth="1"/>
    <col min="12804" max="12804" width="9.28515625" customWidth="1"/>
    <col min="12805" max="12805" width="9.5703125" bestFit="1" customWidth="1"/>
    <col min="12806" max="12806" width="9.42578125" customWidth="1"/>
    <col min="12808" max="12808" width="9.42578125" customWidth="1"/>
    <col min="12809" max="12809" width="12.140625" bestFit="1" customWidth="1"/>
    <col min="12810" max="12810" width="0" hidden="1" customWidth="1"/>
    <col min="13058" max="13058" width="19.7109375" bestFit="1" customWidth="1"/>
    <col min="13059" max="13059" width="22.140625" customWidth="1"/>
    <col min="13060" max="13060" width="9.28515625" customWidth="1"/>
    <col min="13061" max="13061" width="9.5703125" bestFit="1" customWidth="1"/>
    <col min="13062" max="13062" width="9.42578125" customWidth="1"/>
    <col min="13064" max="13064" width="9.42578125" customWidth="1"/>
    <col min="13065" max="13065" width="12.140625" bestFit="1" customWidth="1"/>
    <col min="13066" max="13066" width="0" hidden="1" customWidth="1"/>
    <col min="13314" max="13314" width="19.7109375" bestFit="1" customWidth="1"/>
    <col min="13315" max="13315" width="22.140625" customWidth="1"/>
    <col min="13316" max="13316" width="9.28515625" customWidth="1"/>
    <col min="13317" max="13317" width="9.5703125" bestFit="1" customWidth="1"/>
    <col min="13318" max="13318" width="9.42578125" customWidth="1"/>
    <col min="13320" max="13320" width="9.42578125" customWidth="1"/>
    <col min="13321" max="13321" width="12.140625" bestFit="1" customWidth="1"/>
    <col min="13322" max="13322" width="0" hidden="1" customWidth="1"/>
    <col min="13570" max="13570" width="19.7109375" bestFit="1" customWidth="1"/>
    <col min="13571" max="13571" width="22.140625" customWidth="1"/>
    <col min="13572" max="13572" width="9.28515625" customWidth="1"/>
    <col min="13573" max="13573" width="9.5703125" bestFit="1" customWidth="1"/>
    <col min="13574" max="13574" width="9.42578125" customWidth="1"/>
    <col min="13576" max="13576" width="9.42578125" customWidth="1"/>
    <col min="13577" max="13577" width="12.140625" bestFit="1" customWidth="1"/>
    <col min="13578" max="13578" width="0" hidden="1" customWidth="1"/>
    <col min="13826" max="13826" width="19.7109375" bestFit="1" customWidth="1"/>
    <col min="13827" max="13827" width="22.140625" customWidth="1"/>
    <col min="13828" max="13828" width="9.28515625" customWidth="1"/>
    <col min="13829" max="13829" width="9.5703125" bestFit="1" customWidth="1"/>
    <col min="13830" max="13830" width="9.42578125" customWidth="1"/>
    <col min="13832" max="13832" width="9.42578125" customWidth="1"/>
    <col min="13833" max="13833" width="12.140625" bestFit="1" customWidth="1"/>
    <col min="13834" max="13834" width="0" hidden="1" customWidth="1"/>
    <col min="14082" max="14082" width="19.7109375" bestFit="1" customWidth="1"/>
    <col min="14083" max="14083" width="22.140625" customWidth="1"/>
    <col min="14084" max="14084" width="9.28515625" customWidth="1"/>
    <col min="14085" max="14085" width="9.5703125" bestFit="1" customWidth="1"/>
    <col min="14086" max="14086" width="9.42578125" customWidth="1"/>
    <col min="14088" max="14088" width="9.42578125" customWidth="1"/>
    <col min="14089" max="14089" width="12.140625" bestFit="1" customWidth="1"/>
    <col min="14090" max="14090" width="0" hidden="1" customWidth="1"/>
    <col min="14338" max="14338" width="19.7109375" bestFit="1" customWidth="1"/>
    <col min="14339" max="14339" width="22.140625" customWidth="1"/>
    <col min="14340" max="14340" width="9.28515625" customWidth="1"/>
    <col min="14341" max="14341" width="9.5703125" bestFit="1" customWidth="1"/>
    <col min="14342" max="14342" width="9.42578125" customWidth="1"/>
    <col min="14344" max="14344" width="9.42578125" customWidth="1"/>
    <col min="14345" max="14345" width="12.140625" bestFit="1" customWidth="1"/>
    <col min="14346" max="14346" width="0" hidden="1" customWidth="1"/>
    <col min="14594" max="14594" width="19.7109375" bestFit="1" customWidth="1"/>
    <col min="14595" max="14595" width="22.140625" customWidth="1"/>
    <col min="14596" max="14596" width="9.28515625" customWidth="1"/>
    <col min="14597" max="14597" width="9.5703125" bestFit="1" customWidth="1"/>
    <col min="14598" max="14598" width="9.42578125" customWidth="1"/>
    <col min="14600" max="14600" width="9.42578125" customWidth="1"/>
    <col min="14601" max="14601" width="12.140625" bestFit="1" customWidth="1"/>
    <col min="14602" max="14602" width="0" hidden="1" customWidth="1"/>
    <col min="14850" max="14850" width="19.7109375" bestFit="1" customWidth="1"/>
    <col min="14851" max="14851" width="22.140625" customWidth="1"/>
    <col min="14852" max="14852" width="9.28515625" customWidth="1"/>
    <col min="14853" max="14853" width="9.5703125" bestFit="1" customWidth="1"/>
    <col min="14854" max="14854" width="9.42578125" customWidth="1"/>
    <col min="14856" max="14856" width="9.42578125" customWidth="1"/>
    <col min="14857" max="14857" width="12.140625" bestFit="1" customWidth="1"/>
    <col min="14858" max="14858" width="0" hidden="1" customWidth="1"/>
    <col min="15106" max="15106" width="19.7109375" bestFit="1" customWidth="1"/>
    <col min="15107" max="15107" width="22.140625" customWidth="1"/>
    <col min="15108" max="15108" width="9.28515625" customWidth="1"/>
    <col min="15109" max="15109" width="9.5703125" bestFit="1" customWidth="1"/>
    <col min="15110" max="15110" width="9.42578125" customWidth="1"/>
    <col min="15112" max="15112" width="9.42578125" customWidth="1"/>
    <col min="15113" max="15113" width="12.140625" bestFit="1" customWidth="1"/>
    <col min="15114" max="15114" width="0" hidden="1" customWidth="1"/>
    <col min="15362" max="15362" width="19.7109375" bestFit="1" customWidth="1"/>
    <col min="15363" max="15363" width="22.140625" customWidth="1"/>
    <col min="15364" max="15364" width="9.28515625" customWidth="1"/>
    <col min="15365" max="15365" width="9.5703125" bestFit="1" customWidth="1"/>
    <col min="15366" max="15366" width="9.42578125" customWidth="1"/>
    <col min="15368" max="15368" width="9.42578125" customWidth="1"/>
    <col min="15369" max="15369" width="12.140625" bestFit="1" customWidth="1"/>
    <col min="15370" max="15370" width="0" hidden="1" customWidth="1"/>
    <col min="15618" max="15618" width="19.7109375" bestFit="1" customWidth="1"/>
    <col min="15619" max="15619" width="22.140625" customWidth="1"/>
    <col min="15620" max="15620" width="9.28515625" customWidth="1"/>
    <col min="15621" max="15621" width="9.5703125" bestFit="1" customWidth="1"/>
    <col min="15622" max="15622" width="9.42578125" customWidth="1"/>
    <col min="15624" max="15624" width="9.42578125" customWidth="1"/>
    <col min="15625" max="15625" width="12.140625" bestFit="1" customWidth="1"/>
    <col min="15626" max="15626" width="0" hidden="1" customWidth="1"/>
    <col min="15874" max="15874" width="19.7109375" bestFit="1" customWidth="1"/>
    <col min="15875" max="15875" width="22.140625" customWidth="1"/>
    <col min="15876" max="15876" width="9.28515625" customWidth="1"/>
    <col min="15877" max="15877" width="9.5703125" bestFit="1" customWidth="1"/>
    <col min="15878" max="15878" width="9.42578125" customWidth="1"/>
    <col min="15880" max="15880" width="9.42578125" customWidth="1"/>
    <col min="15881" max="15881" width="12.140625" bestFit="1" customWidth="1"/>
    <col min="15882" max="15882" width="0" hidden="1" customWidth="1"/>
    <col min="16130" max="16130" width="19.7109375" bestFit="1" customWidth="1"/>
    <col min="16131" max="16131" width="22.140625" customWidth="1"/>
    <col min="16132" max="16132" width="9.28515625" customWidth="1"/>
    <col min="16133" max="16133" width="9.5703125" bestFit="1" customWidth="1"/>
    <col min="16134" max="16134" width="9.42578125" customWidth="1"/>
    <col min="16136" max="16136" width="9.42578125" customWidth="1"/>
    <col min="16137" max="16137" width="12.140625" bestFit="1" customWidth="1"/>
    <col min="16138" max="16138" width="0" hidden="1" customWidth="1"/>
  </cols>
  <sheetData>
    <row r="1" spans="1:10" x14ac:dyDescent="0.25">
      <c r="A1" s="20" t="s">
        <v>315</v>
      </c>
      <c r="B1" s="20" t="s">
        <v>338</v>
      </c>
      <c r="C1" s="20" t="s">
        <v>3</v>
      </c>
      <c r="D1" s="20" t="s">
        <v>127</v>
      </c>
      <c r="E1" s="21" t="s">
        <v>316</v>
      </c>
      <c r="F1" s="258" t="s">
        <v>317</v>
      </c>
      <c r="G1" s="258"/>
      <c r="H1" s="260" t="s">
        <v>416</v>
      </c>
      <c r="I1" s="260"/>
      <c r="J1" s="20" t="s">
        <v>417</v>
      </c>
    </row>
    <row r="2" spans="1:10" x14ac:dyDescent="0.25">
      <c r="A2" t="s">
        <v>10</v>
      </c>
      <c r="B2" t="s">
        <v>129</v>
      </c>
      <c r="C2" t="s">
        <v>11</v>
      </c>
      <c r="D2" t="s">
        <v>418</v>
      </c>
      <c r="E2" s="17">
        <f>Electric!F4</f>
        <v>12</v>
      </c>
      <c r="F2" s="17">
        <f>Electric!G4</f>
        <v>0.1152</v>
      </c>
      <c r="G2" t="s">
        <v>12</v>
      </c>
    </row>
    <row r="3" spans="1:10" x14ac:dyDescent="0.25">
      <c r="A3" t="s">
        <v>13</v>
      </c>
      <c r="B3" t="s">
        <v>129</v>
      </c>
      <c r="C3" t="s">
        <v>14</v>
      </c>
      <c r="D3" t="s">
        <v>419</v>
      </c>
      <c r="E3" s="17">
        <f>Electric!F12</f>
        <v>22</v>
      </c>
      <c r="F3" s="17">
        <f>Electric!G12</f>
        <v>0.1111</v>
      </c>
      <c r="G3" t="s">
        <v>12</v>
      </c>
    </row>
    <row r="4" spans="1:10" x14ac:dyDescent="0.25">
      <c r="A4" t="s">
        <v>26</v>
      </c>
      <c r="B4" t="s">
        <v>129</v>
      </c>
      <c r="C4" t="s">
        <v>420</v>
      </c>
      <c r="D4" t="s">
        <v>145</v>
      </c>
      <c r="E4" s="17">
        <f>Electric!F60</f>
        <v>65</v>
      </c>
      <c r="F4" s="17">
        <f>Electric!G60</f>
        <v>8.2100000000000006E-2</v>
      </c>
      <c r="G4" t="s">
        <v>12</v>
      </c>
      <c r="H4" s="22">
        <f>Electric!E60</f>
        <v>11</v>
      </c>
      <c r="I4" t="s">
        <v>421</v>
      </c>
    </row>
    <row r="5" spans="1:10" x14ac:dyDescent="0.25">
      <c r="A5" t="s">
        <v>18</v>
      </c>
      <c r="B5" t="s">
        <v>129</v>
      </c>
      <c r="C5" t="s">
        <v>19</v>
      </c>
      <c r="D5" t="s">
        <v>422</v>
      </c>
      <c r="E5" s="17">
        <f>Electric!F28</f>
        <v>22</v>
      </c>
      <c r="F5" s="17">
        <f>Electric!G28</f>
        <v>0.1142</v>
      </c>
      <c r="G5" t="s">
        <v>12</v>
      </c>
    </row>
    <row r="6" spans="1:10" x14ac:dyDescent="0.25">
      <c r="A6" t="s">
        <v>22</v>
      </c>
      <c r="B6" t="s">
        <v>129</v>
      </c>
      <c r="C6" t="s">
        <v>423</v>
      </c>
      <c r="D6" t="s">
        <v>424</v>
      </c>
      <c r="E6" s="17">
        <f>Electric!F44</f>
        <v>22</v>
      </c>
      <c r="F6" s="17">
        <f>Electric!G44</f>
        <v>0.1089</v>
      </c>
      <c r="G6" t="s">
        <v>12</v>
      </c>
    </row>
    <row r="7" spans="1:10" x14ac:dyDescent="0.25">
      <c r="A7" t="s">
        <v>51</v>
      </c>
      <c r="B7" t="s">
        <v>129</v>
      </c>
      <c r="C7" t="s">
        <v>425</v>
      </c>
      <c r="D7" t="s">
        <v>159</v>
      </c>
      <c r="E7" s="17">
        <f>Electric!F92</f>
        <v>19.18</v>
      </c>
      <c r="F7" s="17">
        <f>Electric!G92</f>
        <v>0.1031</v>
      </c>
      <c r="G7" t="s">
        <v>12</v>
      </c>
    </row>
    <row r="8" spans="1:10" x14ac:dyDescent="0.25">
      <c r="A8" t="s">
        <v>15</v>
      </c>
      <c r="B8" t="s">
        <v>129</v>
      </c>
      <c r="C8" t="s">
        <v>16</v>
      </c>
      <c r="D8" t="s">
        <v>139</v>
      </c>
      <c r="E8" s="17">
        <f>Electric!F20</f>
        <v>22</v>
      </c>
      <c r="F8" s="17">
        <f>Electric!G20</f>
        <v>8.2100000000000006E-2</v>
      </c>
      <c r="G8" t="s">
        <v>12</v>
      </c>
      <c r="H8" s="22">
        <f>Electric!E20</f>
        <v>11</v>
      </c>
      <c r="I8" t="s">
        <v>421</v>
      </c>
    </row>
    <row r="9" spans="1:10" x14ac:dyDescent="0.25">
      <c r="A9" t="s">
        <v>20</v>
      </c>
      <c r="B9" t="s">
        <v>129</v>
      </c>
      <c r="C9" t="s">
        <v>21</v>
      </c>
      <c r="D9" t="s">
        <v>142</v>
      </c>
      <c r="E9" s="17">
        <f>Electric!F36</f>
        <v>22</v>
      </c>
      <c r="F9" s="17">
        <f>Electric!G36</f>
        <v>8.3400000000000002E-2</v>
      </c>
      <c r="G9" t="s">
        <v>12</v>
      </c>
      <c r="H9" s="22">
        <f>Electric!E36</f>
        <v>10.5</v>
      </c>
      <c r="I9" t="s">
        <v>421</v>
      </c>
    </row>
    <row r="10" spans="1:10" x14ac:dyDescent="0.25">
      <c r="A10" t="s">
        <v>24</v>
      </c>
      <c r="B10" t="s">
        <v>129</v>
      </c>
      <c r="C10" t="s">
        <v>426</v>
      </c>
      <c r="D10" t="s">
        <v>144</v>
      </c>
      <c r="E10" s="17">
        <f>Electric!F52</f>
        <v>22</v>
      </c>
      <c r="F10" s="17">
        <f>Electric!G52</f>
        <v>7.6300000000000007E-2</v>
      </c>
      <c r="G10" t="s">
        <v>12</v>
      </c>
      <c r="H10" s="22">
        <f>Electric!E52</f>
        <v>10.5</v>
      </c>
      <c r="I10" t="s">
        <v>421</v>
      </c>
    </row>
    <row r="11" spans="1:10" hidden="1" x14ac:dyDescent="0.25">
      <c r="A11" t="s">
        <v>53</v>
      </c>
      <c r="B11" t="s">
        <v>129</v>
      </c>
      <c r="C11" t="s">
        <v>160</v>
      </c>
      <c r="D11" t="s">
        <v>427</v>
      </c>
      <c r="G11" t="s">
        <v>428</v>
      </c>
      <c r="J11" t="s">
        <v>169</v>
      </c>
    </row>
    <row r="12" spans="1:10" hidden="1" x14ac:dyDescent="0.25">
      <c r="A12" t="s">
        <v>53</v>
      </c>
      <c r="B12" t="s">
        <v>129</v>
      </c>
      <c r="C12" t="s">
        <v>160</v>
      </c>
      <c r="D12" t="s">
        <v>427</v>
      </c>
      <c r="G12" t="s">
        <v>429</v>
      </c>
      <c r="J12" t="s">
        <v>169</v>
      </c>
    </row>
    <row r="13" spans="1:10" hidden="1" x14ac:dyDescent="0.25">
      <c r="A13" t="s">
        <v>53</v>
      </c>
      <c r="B13" t="s">
        <v>129</v>
      </c>
      <c r="C13" t="s">
        <v>160</v>
      </c>
      <c r="D13" t="s">
        <v>427</v>
      </c>
      <c r="G13" t="s">
        <v>430</v>
      </c>
      <c r="J13" t="s">
        <v>169</v>
      </c>
    </row>
    <row r="14" spans="1:10" hidden="1" x14ac:dyDescent="0.25">
      <c r="A14" t="s">
        <v>53</v>
      </c>
      <c r="B14" t="s">
        <v>129</v>
      </c>
      <c r="C14" t="s">
        <v>160</v>
      </c>
      <c r="D14" t="s">
        <v>427</v>
      </c>
      <c r="G14" t="s">
        <v>431</v>
      </c>
      <c r="J14" t="s">
        <v>169</v>
      </c>
    </row>
    <row r="15" spans="1:10" hidden="1" x14ac:dyDescent="0.25">
      <c r="A15" t="s">
        <v>53</v>
      </c>
      <c r="B15" t="s">
        <v>129</v>
      </c>
      <c r="C15" t="s">
        <v>61</v>
      </c>
      <c r="D15" t="s">
        <v>427</v>
      </c>
      <c r="G15" t="s">
        <v>428</v>
      </c>
      <c r="J15" t="s">
        <v>171</v>
      </c>
    </row>
    <row r="16" spans="1:10" hidden="1" x14ac:dyDescent="0.25">
      <c r="A16" t="s">
        <v>53</v>
      </c>
      <c r="B16" t="s">
        <v>129</v>
      </c>
      <c r="C16" t="s">
        <v>61</v>
      </c>
      <c r="D16" t="s">
        <v>427</v>
      </c>
      <c r="G16" t="s">
        <v>429</v>
      </c>
      <c r="J16" t="s">
        <v>171</v>
      </c>
    </row>
    <row r="17" spans="1:10" hidden="1" x14ac:dyDescent="0.25">
      <c r="A17" t="s">
        <v>53</v>
      </c>
      <c r="B17" t="s">
        <v>129</v>
      </c>
      <c r="C17" t="s">
        <v>61</v>
      </c>
      <c r="D17" t="s">
        <v>427</v>
      </c>
      <c r="G17" t="s">
        <v>430</v>
      </c>
      <c r="J17" t="s">
        <v>171</v>
      </c>
    </row>
    <row r="18" spans="1:10" hidden="1" x14ac:dyDescent="0.25">
      <c r="A18" t="s">
        <v>53</v>
      </c>
      <c r="B18" t="s">
        <v>129</v>
      </c>
      <c r="C18" t="s">
        <v>61</v>
      </c>
      <c r="D18" t="s">
        <v>427</v>
      </c>
      <c r="G18" t="s">
        <v>431</v>
      </c>
      <c r="J18" t="s">
        <v>171</v>
      </c>
    </row>
    <row r="19" spans="1:10" hidden="1" x14ac:dyDescent="0.25">
      <c r="A19" t="s">
        <v>53</v>
      </c>
      <c r="B19" t="s">
        <v>129</v>
      </c>
      <c r="C19" t="s">
        <v>432</v>
      </c>
      <c r="D19" t="s">
        <v>427</v>
      </c>
      <c r="G19" t="s">
        <v>428</v>
      </c>
      <c r="J19" t="s">
        <v>173</v>
      </c>
    </row>
    <row r="20" spans="1:10" hidden="1" x14ac:dyDescent="0.25">
      <c r="A20" t="s">
        <v>53</v>
      </c>
      <c r="B20" t="s">
        <v>129</v>
      </c>
      <c r="C20" t="s">
        <v>432</v>
      </c>
      <c r="D20" t="s">
        <v>427</v>
      </c>
      <c r="G20" t="s">
        <v>429</v>
      </c>
      <c r="J20" t="s">
        <v>173</v>
      </c>
    </row>
    <row r="21" spans="1:10" hidden="1" x14ac:dyDescent="0.25">
      <c r="A21" t="s">
        <v>53</v>
      </c>
      <c r="B21" t="s">
        <v>129</v>
      </c>
      <c r="C21" t="s">
        <v>432</v>
      </c>
      <c r="D21" t="s">
        <v>427</v>
      </c>
      <c r="G21" t="s">
        <v>430</v>
      </c>
      <c r="J21" t="s">
        <v>173</v>
      </c>
    </row>
    <row r="22" spans="1:10" hidden="1" x14ac:dyDescent="0.25">
      <c r="A22" t="s">
        <v>53</v>
      </c>
      <c r="B22" t="s">
        <v>129</v>
      </c>
      <c r="C22" t="s">
        <v>432</v>
      </c>
      <c r="D22" t="s">
        <v>427</v>
      </c>
      <c r="G22" t="s">
        <v>431</v>
      </c>
      <c r="J22" t="s">
        <v>173</v>
      </c>
    </row>
    <row r="23" spans="1:10" hidden="1" x14ac:dyDescent="0.25">
      <c r="A23" t="s">
        <v>28</v>
      </c>
      <c r="B23" t="s">
        <v>129</v>
      </c>
      <c r="C23" t="s">
        <v>147</v>
      </c>
    </row>
    <row r="24" spans="1:10" hidden="1" x14ac:dyDescent="0.25">
      <c r="A24" t="s">
        <v>33</v>
      </c>
      <c r="B24" t="s">
        <v>129</v>
      </c>
      <c r="C24" t="s">
        <v>150</v>
      </c>
    </row>
    <row r="25" spans="1:10" x14ac:dyDescent="0.25">
      <c r="A25" t="s">
        <v>318</v>
      </c>
      <c r="B25" t="s">
        <v>129</v>
      </c>
      <c r="C25" t="s">
        <v>319</v>
      </c>
      <c r="D25" t="s">
        <v>153</v>
      </c>
      <c r="F25" s="17">
        <v>0.05</v>
      </c>
      <c r="G25" t="s">
        <v>49</v>
      </c>
    </row>
    <row r="26" spans="1:10" x14ac:dyDescent="0.25">
      <c r="A26" t="s">
        <v>320</v>
      </c>
      <c r="B26" t="s">
        <v>129</v>
      </c>
      <c r="C26" t="s">
        <v>321</v>
      </c>
      <c r="D26" t="s">
        <v>322</v>
      </c>
      <c r="F26" s="17">
        <v>5.0000000000000001E-3</v>
      </c>
      <c r="G26" t="s">
        <v>12</v>
      </c>
    </row>
    <row r="27" spans="1:10" hidden="1" x14ac:dyDescent="0.25">
      <c r="A27" t="s">
        <v>323</v>
      </c>
      <c r="C27" t="s">
        <v>324</v>
      </c>
      <c r="D27" t="s">
        <v>325</v>
      </c>
      <c r="E27" s="17">
        <v>0</v>
      </c>
      <c r="F27" s="17">
        <v>5.0000000000000001E-3</v>
      </c>
      <c r="G27" t="s">
        <v>12</v>
      </c>
    </row>
    <row r="28" spans="1:10" hidden="1" x14ac:dyDescent="0.25">
      <c r="A28" t="s">
        <v>323</v>
      </c>
      <c r="C28" t="s">
        <v>326</v>
      </c>
      <c r="D28" t="s">
        <v>327</v>
      </c>
      <c r="E28" s="17">
        <v>0</v>
      </c>
      <c r="F28" s="17">
        <v>5.0000000000000001E-3</v>
      </c>
      <c r="G28" t="s">
        <v>12</v>
      </c>
    </row>
    <row r="29" spans="1:10" hidden="1" x14ac:dyDescent="0.25">
      <c r="A29" t="s">
        <v>323</v>
      </c>
      <c r="C29" t="s">
        <v>328</v>
      </c>
      <c r="D29" t="s">
        <v>329</v>
      </c>
      <c r="E29" s="17">
        <v>0</v>
      </c>
      <c r="F29" s="17">
        <v>5.0000000000000001E-3</v>
      </c>
      <c r="G29" t="s">
        <v>12</v>
      </c>
    </row>
    <row r="30" spans="1:10" hidden="1" x14ac:dyDescent="0.25">
      <c r="A30" t="s">
        <v>323</v>
      </c>
      <c r="C30" t="s">
        <v>330</v>
      </c>
      <c r="D30" t="s">
        <v>331</v>
      </c>
      <c r="E30" s="17">
        <v>0</v>
      </c>
      <c r="F30" s="17">
        <v>5.0000000000000001E-3</v>
      </c>
      <c r="G30" t="s">
        <v>12</v>
      </c>
    </row>
    <row r="31" spans="1:10" hidden="1" x14ac:dyDescent="0.25">
      <c r="A31" t="s">
        <v>323</v>
      </c>
      <c r="C31" t="s">
        <v>332</v>
      </c>
      <c r="D31" t="s">
        <v>333</v>
      </c>
      <c r="E31" s="17">
        <v>0</v>
      </c>
      <c r="F31" s="17">
        <v>5.0000000000000001E-3</v>
      </c>
      <c r="G31" t="s">
        <v>12</v>
      </c>
    </row>
    <row r="32" spans="1:10" hidden="1" x14ac:dyDescent="0.25">
      <c r="A32" t="s">
        <v>323</v>
      </c>
      <c r="C32" t="s">
        <v>334</v>
      </c>
      <c r="D32" t="s">
        <v>335</v>
      </c>
      <c r="E32" s="17">
        <v>0</v>
      </c>
      <c r="F32" s="17">
        <v>5.0000000000000001E-3</v>
      </c>
      <c r="G32" t="s">
        <v>12</v>
      </c>
    </row>
    <row r="33" spans="1:7" hidden="1" x14ac:dyDescent="0.25">
      <c r="A33" t="s">
        <v>323</v>
      </c>
      <c r="C33" t="s">
        <v>336</v>
      </c>
      <c r="D33" t="s">
        <v>337</v>
      </c>
      <c r="E33" s="17">
        <v>0</v>
      </c>
      <c r="F33" s="17">
        <v>5.0000000000000001E-3</v>
      </c>
      <c r="G33" t="s">
        <v>12</v>
      </c>
    </row>
  </sheetData>
  <mergeCells count="2">
    <mergeCell ref="F1:G1"/>
    <mergeCell ref="H1:I1"/>
  </mergeCells>
  <conditionalFormatting sqref="A1:IW26">
    <cfRule type="expression" dxfId="0" priority="1" stopIfTrue="1">
      <formula>MOD(ROW(),2)=0</formula>
    </cfRule>
  </conditionalFormatting>
  <pageMargins left="0.33" right="0.18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0"/>
  <sheetViews>
    <sheetView workbookViewId="0">
      <selection activeCell="S97" sqref="S97"/>
    </sheetView>
  </sheetViews>
  <sheetFormatPr defaultRowHeight="15" x14ac:dyDescent="0.25"/>
  <cols>
    <col min="1" max="1" width="7.5703125" bestFit="1" customWidth="1"/>
    <col min="2" max="2" width="11.7109375" bestFit="1" customWidth="1"/>
    <col min="3" max="3" width="6.7109375" bestFit="1" customWidth="1"/>
    <col min="4" max="4" width="26.5703125" bestFit="1" customWidth="1"/>
    <col min="5" max="5" width="11.5703125" bestFit="1" customWidth="1"/>
    <col min="6" max="6" width="9" bestFit="1" customWidth="1"/>
    <col min="7" max="7" width="12.7109375" bestFit="1" customWidth="1"/>
    <col min="8" max="8" width="14.5703125" customWidth="1"/>
    <col min="9" max="11" width="10.7109375" bestFit="1" customWidth="1"/>
    <col min="12" max="15" width="12.7109375" customWidth="1"/>
    <col min="16" max="16" width="19.42578125" bestFit="1" customWidth="1"/>
  </cols>
  <sheetData>
    <row r="1" spans="1:18" ht="45" x14ac:dyDescent="0.25">
      <c r="A1" s="26" t="s">
        <v>117</v>
      </c>
      <c r="B1" s="26" t="s">
        <v>1</v>
      </c>
      <c r="C1" s="26" t="s">
        <v>2</v>
      </c>
      <c r="D1" s="26" t="s">
        <v>3</v>
      </c>
      <c r="E1" s="27" t="s">
        <v>118</v>
      </c>
      <c r="F1" s="27" t="s">
        <v>119</v>
      </c>
      <c r="G1" s="26" t="s">
        <v>5</v>
      </c>
      <c r="H1" s="26" t="s">
        <v>6</v>
      </c>
      <c r="I1" s="27" t="s">
        <v>120</v>
      </c>
      <c r="J1" s="27" t="s">
        <v>121</v>
      </c>
      <c r="K1" s="27" t="s">
        <v>122</v>
      </c>
      <c r="L1" s="27" t="s">
        <v>123</v>
      </c>
      <c r="M1" s="27" t="s">
        <v>124</v>
      </c>
      <c r="N1" s="27" t="s">
        <v>125</v>
      </c>
      <c r="O1" s="27" t="s">
        <v>126</v>
      </c>
      <c r="P1" s="27" t="s">
        <v>127</v>
      </c>
      <c r="R1" s="131" t="s">
        <v>128</v>
      </c>
    </row>
    <row r="2" spans="1:18" x14ac:dyDescent="0.25">
      <c r="A2" s="221" t="s">
        <v>129</v>
      </c>
      <c r="B2" s="221" t="s">
        <v>9</v>
      </c>
      <c r="C2" s="221" t="s">
        <v>10</v>
      </c>
      <c r="D2" s="221" t="s">
        <v>11</v>
      </c>
      <c r="E2" s="222"/>
      <c r="F2" s="223">
        <v>12.6</v>
      </c>
      <c r="G2" s="210">
        <v>0.14130000000000001</v>
      </c>
      <c r="H2" s="210" t="s">
        <v>12</v>
      </c>
      <c r="I2" s="211">
        <v>45195</v>
      </c>
      <c r="J2" s="211">
        <v>45474</v>
      </c>
      <c r="K2" s="211"/>
      <c r="L2" s="222"/>
      <c r="M2" s="222"/>
      <c r="N2" s="222"/>
      <c r="O2" s="222"/>
      <c r="P2" s="221" t="str">
        <f>P3</f>
        <v>ELRES, ELNET</v>
      </c>
      <c r="Q2" s="224"/>
      <c r="R2" s="225">
        <f>F2+(G2*500)</f>
        <v>83.25</v>
      </c>
    </row>
    <row r="3" spans="1:18" x14ac:dyDescent="0.25">
      <c r="A3" s="4" t="s">
        <v>129</v>
      </c>
      <c r="B3" s="4" t="s">
        <v>9</v>
      </c>
      <c r="C3" s="4" t="str">
        <f>C4</f>
        <v>6-A</v>
      </c>
      <c r="D3" s="4" t="str">
        <f>D4</f>
        <v>Residential</v>
      </c>
      <c r="E3" s="9"/>
      <c r="F3" s="5">
        <v>12</v>
      </c>
      <c r="G3" s="6">
        <v>0.12820000000000001</v>
      </c>
      <c r="H3" s="6" t="s">
        <v>12</v>
      </c>
      <c r="I3" s="7">
        <v>45195</v>
      </c>
      <c r="J3" s="7">
        <v>45200</v>
      </c>
      <c r="K3" s="7">
        <v>45473</v>
      </c>
      <c r="L3" s="9"/>
      <c r="M3" s="9"/>
      <c r="N3" s="9"/>
      <c r="O3" s="9"/>
      <c r="P3" s="4" t="str">
        <f>P4</f>
        <v>ELRES, ELNET</v>
      </c>
      <c r="R3" s="133">
        <f>F3+(G3*500)</f>
        <v>76.100000000000009</v>
      </c>
    </row>
    <row r="4" spans="1:18" x14ac:dyDescent="0.25">
      <c r="A4" s="4" t="s">
        <v>129</v>
      </c>
      <c r="B4" s="4" t="s">
        <v>130</v>
      </c>
      <c r="C4" s="4" t="s">
        <v>10</v>
      </c>
      <c r="D4" s="4" t="s">
        <v>11</v>
      </c>
      <c r="E4" s="9"/>
      <c r="F4" s="5">
        <v>12</v>
      </c>
      <c r="G4" s="6">
        <v>0.1152</v>
      </c>
      <c r="H4" s="6" t="s">
        <v>12</v>
      </c>
      <c r="I4" s="7">
        <v>42052</v>
      </c>
      <c r="J4" s="7">
        <v>42053</v>
      </c>
      <c r="K4" s="7">
        <v>45199</v>
      </c>
      <c r="L4" s="9"/>
      <c r="M4" s="9"/>
      <c r="N4" s="9"/>
      <c r="O4" s="9"/>
      <c r="P4" s="4" t="s">
        <v>131</v>
      </c>
      <c r="R4" s="133">
        <f>F4+(G4*500)</f>
        <v>69.599999999999994</v>
      </c>
    </row>
    <row r="5" spans="1:18" x14ac:dyDescent="0.25">
      <c r="A5" s="4" t="s">
        <v>129</v>
      </c>
      <c r="B5" s="4" t="s">
        <v>132</v>
      </c>
      <c r="C5" s="4" t="s">
        <v>10</v>
      </c>
      <c r="D5" s="4" t="s">
        <v>11</v>
      </c>
      <c r="E5" s="9"/>
      <c r="F5" s="5">
        <v>6.43</v>
      </c>
      <c r="G5" s="6">
        <v>0.1028</v>
      </c>
      <c r="H5" s="6" t="s">
        <v>12</v>
      </c>
      <c r="I5" s="7">
        <v>41625</v>
      </c>
      <c r="J5" s="7">
        <v>41626</v>
      </c>
      <c r="K5" s="7">
        <v>42052</v>
      </c>
      <c r="L5" s="9"/>
      <c r="M5" s="9"/>
      <c r="N5" s="9"/>
      <c r="O5" s="9"/>
      <c r="P5" s="4" t="s">
        <v>131</v>
      </c>
      <c r="R5" s="133">
        <f t="shared" ref="R5:R15" si="0">F5+(G5*500)</f>
        <v>57.83</v>
      </c>
    </row>
    <row r="6" spans="1:18" x14ac:dyDescent="0.25">
      <c r="A6" s="4" t="s">
        <v>129</v>
      </c>
      <c r="B6" s="4" t="s">
        <v>133</v>
      </c>
      <c r="C6" s="4" t="s">
        <v>10</v>
      </c>
      <c r="D6" s="4" t="s">
        <v>11</v>
      </c>
      <c r="E6" s="9"/>
      <c r="F6" s="5">
        <v>5.95</v>
      </c>
      <c r="G6" s="6">
        <v>9.5200000000000007E-2</v>
      </c>
      <c r="H6" s="6" t="s">
        <v>12</v>
      </c>
      <c r="I6" s="7">
        <v>40596</v>
      </c>
      <c r="J6" s="7">
        <v>40597</v>
      </c>
      <c r="K6" s="7">
        <v>41625</v>
      </c>
      <c r="L6" s="9"/>
      <c r="M6" s="9"/>
      <c r="N6" s="9"/>
      <c r="O6" s="9"/>
      <c r="P6" s="4" t="s">
        <v>131</v>
      </c>
      <c r="R6" s="133">
        <f t="shared" si="0"/>
        <v>53.550000000000004</v>
      </c>
    </row>
    <row r="7" spans="1:18" x14ac:dyDescent="0.25">
      <c r="A7" s="4" t="s">
        <v>129</v>
      </c>
      <c r="B7" s="4" t="s">
        <v>134</v>
      </c>
      <c r="C7" s="4" t="s">
        <v>10</v>
      </c>
      <c r="D7" s="4" t="s">
        <v>11</v>
      </c>
      <c r="E7" s="9"/>
      <c r="F7" s="5">
        <v>5.67</v>
      </c>
      <c r="G7" s="6">
        <v>9.0700000000000003E-2</v>
      </c>
      <c r="H7" s="6" t="s">
        <v>12</v>
      </c>
      <c r="I7" s="7">
        <v>39700</v>
      </c>
      <c r="J7" s="7">
        <v>39701</v>
      </c>
      <c r="K7" s="7">
        <v>40596</v>
      </c>
      <c r="L7" s="9"/>
      <c r="M7" s="9"/>
      <c r="N7" s="9"/>
      <c r="O7" s="9"/>
      <c r="P7" s="4" t="s">
        <v>131</v>
      </c>
      <c r="R7" s="133">
        <f t="shared" si="0"/>
        <v>51.02</v>
      </c>
    </row>
    <row r="8" spans="1:18" x14ac:dyDescent="0.25">
      <c r="A8" s="4" t="s">
        <v>129</v>
      </c>
      <c r="B8" s="4" t="s">
        <v>135</v>
      </c>
      <c r="C8" s="4" t="s">
        <v>10</v>
      </c>
      <c r="D8" s="4" t="s">
        <v>11</v>
      </c>
      <c r="E8" s="9"/>
      <c r="F8" s="5">
        <v>5.67</v>
      </c>
      <c r="G8" s="6">
        <v>8.5999999999999993E-2</v>
      </c>
      <c r="H8" s="6" t="s">
        <v>12</v>
      </c>
      <c r="I8" s="7">
        <v>39287</v>
      </c>
      <c r="J8" s="7">
        <v>39288</v>
      </c>
      <c r="K8" s="7">
        <v>39700</v>
      </c>
      <c r="L8" s="9"/>
      <c r="M8" s="9"/>
      <c r="N8" s="9"/>
      <c r="O8" s="9"/>
      <c r="P8" s="4" t="s">
        <v>136</v>
      </c>
      <c r="R8" s="133"/>
    </row>
    <row r="9" spans="1:18" x14ac:dyDescent="0.25">
      <c r="A9" s="4" t="s">
        <v>129</v>
      </c>
      <c r="B9" s="4" t="s">
        <v>137</v>
      </c>
      <c r="C9" s="4" t="s">
        <v>10</v>
      </c>
      <c r="D9" s="4" t="s">
        <v>11</v>
      </c>
      <c r="E9" s="9"/>
      <c r="F9" s="5">
        <v>5.67</v>
      </c>
      <c r="G9" s="6">
        <v>8.1500000000000003E-2</v>
      </c>
      <c r="H9" s="6" t="s">
        <v>12</v>
      </c>
      <c r="I9" s="7">
        <v>36150</v>
      </c>
      <c r="J9" s="7">
        <v>36150</v>
      </c>
      <c r="K9" s="7">
        <v>39287</v>
      </c>
      <c r="L9" s="9"/>
      <c r="M9" s="9"/>
      <c r="N9" s="9"/>
      <c r="O9" s="9"/>
      <c r="P9" s="4" t="s">
        <v>136</v>
      </c>
      <c r="R9" s="133"/>
    </row>
    <row r="10" spans="1:18" x14ac:dyDescent="0.25">
      <c r="A10" s="221" t="s">
        <v>129</v>
      </c>
      <c r="B10" s="221" t="s">
        <v>9</v>
      </c>
      <c r="C10" s="221" t="s">
        <v>13</v>
      </c>
      <c r="D10" s="221" t="s">
        <v>14</v>
      </c>
      <c r="E10" s="222"/>
      <c r="F10" s="223">
        <v>23.1</v>
      </c>
      <c r="G10" s="210">
        <v>0.1351</v>
      </c>
      <c r="H10" s="210" t="s">
        <v>12</v>
      </c>
      <c r="I10" s="211">
        <v>45195</v>
      </c>
      <c r="J10" s="211">
        <v>45474</v>
      </c>
      <c r="K10" s="211"/>
      <c r="L10" s="222"/>
      <c r="M10" s="222"/>
      <c r="N10" s="222"/>
      <c r="O10" s="222"/>
      <c r="P10" s="221" t="s">
        <v>138</v>
      </c>
      <c r="Q10" s="224"/>
      <c r="R10" s="225">
        <f t="shared" ref="R10:R11" si="1">F10+(G10*500)</f>
        <v>90.65</v>
      </c>
    </row>
    <row r="11" spans="1:18" x14ac:dyDescent="0.25">
      <c r="A11" s="4" t="s">
        <v>129</v>
      </c>
      <c r="B11" s="4" t="s">
        <v>9</v>
      </c>
      <c r="C11" s="4" t="str">
        <f>C12</f>
        <v>6-G</v>
      </c>
      <c r="D11" s="4" t="str">
        <f>D12</f>
        <v>Small Commercial</v>
      </c>
      <c r="E11" s="9"/>
      <c r="F11" s="5">
        <v>22</v>
      </c>
      <c r="G11" s="6">
        <v>0.1229</v>
      </c>
      <c r="H11" s="6" t="s">
        <v>12</v>
      </c>
      <c r="I11" s="7">
        <v>45195</v>
      </c>
      <c r="J11" s="7">
        <v>45200</v>
      </c>
      <c r="K11" s="7">
        <v>45473</v>
      </c>
      <c r="L11" s="9"/>
      <c r="M11" s="9"/>
      <c r="N11" s="9"/>
      <c r="O11" s="9"/>
      <c r="P11" s="4" t="s">
        <v>138</v>
      </c>
      <c r="R11" s="133">
        <f t="shared" si="1"/>
        <v>83.449999999999989</v>
      </c>
    </row>
    <row r="12" spans="1:18" x14ac:dyDescent="0.25">
      <c r="A12" s="4" t="s">
        <v>129</v>
      </c>
      <c r="B12" s="4" t="s">
        <v>130</v>
      </c>
      <c r="C12" s="4" t="s">
        <v>13</v>
      </c>
      <c r="D12" s="4" t="s">
        <v>14</v>
      </c>
      <c r="E12" s="9"/>
      <c r="F12" s="5">
        <v>22</v>
      </c>
      <c r="G12" s="6">
        <v>0.1111</v>
      </c>
      <c r="H12" s="6" t="s">
        <v>12</v>
      </c>
      <c r="I12" s="7">
        <v>42052</v>
      </c>
      <c r="J12" s="7">
        <v>42053</v>
      </c>
      <c r="K12" s="7">
        <v>45199</v>
      </c>
      <c r="L12" s="9"/>
      <c r="M12" s="9"/>
      <c r="N12" s="9"/>
      <c r="O12" s="9"/>
      <c r="P12" s="4" t="s">
        <v>138</v>
      </c>
      <c r="R12" s="133">
        <f>F12+(G12*500)</f>
        <v>77.550000000000011</v>
      </c>
    </row>
    <row r="13" spans="1:18" x14ac:dyDescent="0.25">
      <c r="A13" s="4" t="s">
        <v>129</v>
      </c>
      <c r="B13" s="4" t="s">
        <v>132</v>
      </c>
      <c r="C13" s="4" t="s">
        <v>13</v>
      </c>
      <c r="D13" s="4" t="s">
        <v>14</v>
      </c>
      <c r="E13" s="9"/>
      <c r="F13" s="5">
        <v>18.14</v>
      </c>
      <c r="G13" s="6">
        <v>9.74E-2</v>
      </c>
      <c r="H13" s="6" t="s">
        <v>12</v>
      </c>
      <c r="I13" s="7">
        <v>41625</v>
      </c>
      <c r="J13" s="7">
        <v>41626</v>
      </c>
      <c r="K13" s="7">
        <v>42052</v>
      </c>
      <c r="L13" s="9"/>
      <c r="M13" s="9"/>
      <c r="N13" s="9"/>
      <c r="O13" s="9"/>
      <c r="P13" s="4" t="s">
        <v>138</v>
      </c>
      <c r="R13" s="133">
        <f t="shared" si="0"/>
        <v>66.84</v>
      </c>
    </row>
    <row r="14" spans="1:18" x14ac:dyDescent="0.25">
      <c r="A14" s="4" t="s">
        <v>129</v>
      </c>
      <c r="B14" s="4" t="s">
        <v>133</v>
      </c>
      <c r="C14" s="4" t="s">
        <v>13</v>
      </c>
      <c r="D14" s="4" t="s">
        <v>14</v>
      </c>
      <c r="E14" s="9"/>
      <c r="F14" s="5">
        <v>16.8</v>
      </c>
      <c r="G14" s="6">
        <v>9.0200000000000002E-2</v>
      </c>
      <c r="H14" s="6" t="s">
        <v>12</v>
      </c>
      <c r="I14" s="7">
        <v>40596</v>
      </c>
      <c r="J14" s="7">
        <v>40597</v>
      </c>
      <c r="K14" s="7">
        <v>41625</v>
      </c>
      <c r="L14" s="9"/>
      <c r="M14" s="9"/>
      <c r="N14" s="9"/>
      <c r="O14" s="9"/>
      <c r="P14" s="4" t="s">
        <v>138</v>
      </c>
      <c r="R14" s="133">
        <f t="shared" si="0"/>
        <v>61.900000000000006</v>
      </c>
    </row>
    <row r="15" spans="1:18" x14ac:dyDescent="0.25">
      <c r="A15" s="4" t="s">
        <v>129</v>
      </c>
      <c r="B15" s="4" t="s">
        <v>134</v>
      </c>
      <c r="C15" s="4" t="s">
        <v>13</v>
      </c>
      <c r="D15" s="4" t="s">
        <v>14</v>
      </c>
      <c r="E15" s="9"/>
      <c r="F15" s="5">
        <v>16</v>
      </c>
      <c r="G15" s="6">
        <v>8.5900000000000004E-2</v>
      </c>
      <c r="H15" s="6" t="s">
        <v>12</v>
      </c>
      <c r="I15" s="7">
        <v>39700</v>
      </c>
      <c r="J15" s="7">
        <v>39701</v>
      </c>
      <c r="K15" s="7">
        <v>40596</v>
      </c>
      <c r="L15" s="9"/>
      <c r="M15" s="9"/>
      <c r="N15" s="9"/>
      <c r="O15" s="9"/>
      <c r="P15" s="4" t="s">
        <v>138</v>
      </c>
      <c r="R15" s="133">
        <f t="shared" si="0"/>
        <v>58.95</v>
      </c>
    </row>
    <row r="16" spans="1:18" x14ac:dyDescent="0.25">
      <c r="A16" s="4" t="s">
        <v>129</v>
      </c>
      <c r="B16" s="4" t="s">
        <v>135</v>
      </c>
      <c r="C16" s="4" t="s">
        <v>13</v>
      </c>
      <c r="D16" s="4" t="s">
        <v>14</v>
      </c>
      <c r="E16" s="9"/>
      <c r="F16" s="5">
        <v>16</v>
      </c>
      <c r="G16" s="6">
        <v>8.14E-2</v>
      </c>
      <c r="H16" s="6" t="s">
        <v>12</v>
      </c>
      <c r="I16" s="7">
        <v>39287</v>
      </c>
      <c r="J16" s="7">
        <v>39288</v>
      </c>
      <c r="K16" s="7">
        <v>39700</v>
      </c>
      <c r="L16" s="9"/>
      <c r="M16" s="9"/>
      <c r="N16" s="9"/>
      <c r="O16" s="9"/>
      <c r="P16" s="4" t="s">
        <v>138</v>
      </c>
      <c r="R16" s="133"/>
    </row>
    <row r="17" spans="1:18" x14ac:dyDescent="0.25">
      <c r="A17" s="4" t="s">
        <v>129</v>
      </c>
      <c r="B17" s="4" t="s">
        <v>137</v>
      </c>
      <c r="C17" s="4" t="s">
        <v>13</v>
      </c>
      <c r="D17" s="4" t="s">
        <v>14</v>
      </c>
      <c r="E17" s="9"/>
      <c r="F17" s="5">
        <v>16</v>
      </c>
      <c r="G17" s="6">
        <v>7.7200000000000005E-2</v>
      </c>
      <c r="H17" s="6" t="s">
        <v>12</v>
      </c>
      <c r="I17" s="7">
        <v>36150</v>
      </c>
      <c r="J17" s="7">
        <v>36150</v>
      </c>
      <c r="K17" s="7">
        <v>39287</v>
      </c>
      <c r="L17" s="9"/>
      <c r="M17" s="9"/>
      <c r="N17" s="9"/>
      <c r="O17" s="9"/>
      <c r="P17" s="4" t="s">
        <v>138</v>
      </c>
      <c r="R17" s="133"/>
    </row>
    <row r="18" spans="1:18" x14ac:dyDescent="0.25">
      <c r="A18" s="221" t="s">
        <v>129</v>
      </c>
      <c r="B18" s="221" t="s">
        <v>9</v>
      </c>
      <c r="C18" s="221" t="str">
        <f>C19</f>
        <v>6-K</v>
      </c>
      <c r="D18" s="221" t="str">
        <f>D19</f>
        <v>Large Commercial</v>
      </c>
      <c r="E18" s="222">
        <v>13.2</v>
      </c>
      <c r="F18" s="223">
        <v>23.1</v>
      </c>
      <c r="G18" s="210">
        <v>9.8500000000000004E-2</v>
      </c>
      <c r="H18" s="210" t="s">
        <v>12</v>
      </c>
      <c r="I18" s="211">
        <v>45195</v>
      </c>
      <c r="J18" s="211">
        <v>45474</v>
      </c>
      <c r="K18" s="211"/>
      <c r="L18" s="222"/>
      <c r="M18" s="222"/>
      <c r="N18" s="222"/>
      <c r="O18" s="222"/>
      <c r="P18" s="221" t="s">
        <v>139</v>
      </c>
      <c r="Q18" s="224"/>
      <c r="R18" s="225"/>
    </row>
    <row r="19" spans="1:18" x14ac:dyDescent="0.25">
      <c r="A19" s="4" t="s">
        <v>129</v>
      </c>
      <c r="B19" s="4" t="s">
        <v>9</v>
      </c>
      <c r="C19" s="4" t="str">
        <f>C20</f>
        <v>6-K</v>
      </c>
      <c r="D19" s="4" t="str">
        <f>D20</f>
        <v>Large Commercial</v>
      </c>
      <c r="E19" s="9">
        <v>12.05</v>
      </c>
      <c r="F19" s="5">
        <v>22</v>
      </c>
      <c r="G19" s="6">
        <v>8.9899999999999994E-2</v>
      </c>
      <c r="H19" s="6" t="s">
        <v>12</v>
      </c>
      <c r="I19" s="7">
        <v>45195</v>
      </c>
      <c r="J19" s="7">
        <v>45200</v>
      </c>
      <c r="K19" s="7">
        <v>45473</v>
      </c>
      <c r="L19" s="9"/>
      <c r="M19" s="9"/>
      <c r="N19" s="9"/>
      <c r="O19" s="9"/>
      <c r="P19" s="4" t="s">
        <v>139</v>
      </c>
      <c r="R19" s="133"/>
    </row>
    <row r="20" spans="1:18" x14ac:dyDescent="0.25">
      <c r="A20" s="4" t="s">
        <v>129</v>
      </c>
      <c r="B20" s="4" t="s">
        <v>130</v>
      </c>
      <c r="C20" s="4" t="s">
        <v>15</v>
      </c>
      <c r="D20" s="4" t="s">
        <v>16</v>
      </c>
      <c r="E20" s="5">
        <v>11</v>
      </c>
      <c r="F20" s="11">
        <v>22</v>
      </c>
      <c r="G20" s="6">
        <v>8.2100000000000006E-2</v>
      </c>
      <c r="H20" s="6" t="s">
        <v>12</v>
      </c>
      <c r="I20" s="7">
        <v>42052</v>
      </c>
      <c r="J20" s="7">
        <v>42053</v>
      </c>
      <c r="K20" s="7">
        <v>45199</v>
      </c>
      <c r="L20" s="9"/>
      <c r="M20" s="9"/>
      <c r="N20" s="9"/>
      <c r="O20" s="9"/>
      <c r="P20" s="4" t="s">
        <v>139</v>
      </c>
    </row>
    <row r="21" spans="1:18" x14ac:dyDescent="0.25">
      <c r="A21" s="4" t="s">
        <v>129</v>
      </c>
      <c r="B21" s="4" t="s">
        <v>132</v>
      </c>
      <c r="C21" s="4" t="s">
        <v>15</v>
      </c>
      <c r="D21" s="4" t="s">
        <v>16</v>
      </c>
      <c r="E21" s="8">
        <v>10.098000000000001</v>
      </c>
      <c r="F21" s="11"/>
      <c r="G21" s="6">
        <v>6.9800000000000001E-2</v>
      </c>
      <c r="H21" s="6" t="s">
        <v>12</v>
      </c>
      <c r="I21" s="7">
        <v>41625</v>
      </c>
      <c r="J21" s="7">
        <v>41626</v>
      </c>
      <c r="K21" s="7">
        <v>42052</v>
      </c>
      <c r="L21" s="9"/>
      <c r="M21" s="9"/>
      <c r="N21" s="9"/>
      <c r="O21" s="9"/>
      <c r="P21" s="4" t="s">
        <v>139</v>
      </c>
    </row>
    <row r="22" spans="1:18" x14ac:dyDescent="0.25">
      <c r="A22" s="4" t="s">
        <v>129</v>
      </c>
      <c r="B22" s="4" t="s">
        <v>133</v>
      </c>
      <c r="C22" s="4" t="s">
        <v>15</v>
      </c>
      <c r="D22" s="4" t="s">
        <v>16</v>
      </c>
      <c r="E22" s="5">
        <v>9.35</v>
      </c>
      <c r="F22" s="11"/>
      <c r="G22" s="6">
        <v>6.4600000000000005E-2</v>
      </c>
      <c r="H22" s="6" t="s">
        <v>12</v>
      </c>
      <c r="I22" s="7">
        <v>40596</v>
      </c>
      <c r="J22" s="7">
        <v>40597</v>
      </c>
      <c r="K22" s="7">
        <v>41625</v>
      </c>
      <c r="L22" s="9"/>
      <c r="M22" s="9"/>
      <c r="N22" s="9"/>
      <c r="O22" s="9"/>
      <c r="P22" s="4" t="s">
        <v>139</v>
      </c>
    </row>
    <row r="23" spans="1:18" x14ac:dyDescent="0.25">
      <c r="A23" s="4" t="s">
        <v>129</v>
      </c>
      <c r="B23" s="4" t="s">
        <v>134</v>
      </c>
      <c r="C23" s="4" t="s">
        <v>15</v>
      </c>
      <c r="D23" s="4" t="s">
        <v>16</v>
      </c>
      <c r="E23" s="5">
        <v>8.91</v>
      </c>
      <c r="F23" s="11"/>
      <c r="G23" s="6">
        <v>6.1499999999999999E-2</v>
      </c>
      <c r="H23" s="6" t="s">
        <v>12</v>
      </c>
      <c r="I23" s="7">
        <v>39700</v>
      </c>
      <c r="J23" s="7">
        <v>39701</v>
      </c>
      <c r="K23" s="7">
        <v>40596</v>
      </c>
      <c r="L23" s="9"/>
      <c r="M23" s="9"/>
      <c r="N23" s="9"/>
      <c r="O23" s="9"/>
      <c r="P23" s="4" t="s">
        <v>139</v>
      </c>
    </row>
    <row r="24" spans="1:18" x14ac:dyDescent="0.25">
      <c r="A24" s="4" t="s">
        <v>129</v>
      </c>
      <c r="B24" s="4" t="s">
        <v>135</v>
      </c>
      <c r="C24" s="4" t="s">
        <v>15</v>
      </c>
      <c r="D24" s="4" t="s">
        <v>16</v>
      </c>
      <c r="E24" s="5">
        <v>8.4499999999999993</v>
      </c>
      <c r="F24" s="11"/>
      <c r="G24" s="6">
        <v>5.8299999999999998E-2</v>
      </c>
      <c r="H24" s="6" t="s">
        <v>12</v>
      </c>
      <c r="I24" s="7">
        <v>39287</v>
      </c>
      <c r="J24" s="7">
        <v>39288</v>
      </c>
      <c r="K24" s="7">
        <v>39700</v>
      </c>
      <c r="L24" s="9"/>
      <c r="M24" s="9"/>
      <c r="N24" s="9"/>
      <c r="O24" s="9"/>
      <c r="P24" s="4" t="s">
        <v>139</v>
      </c>
    </row>
    <row r="25" spans="1:18" x14ac:dyDescent="0.25">
      <c r="A25" s="4" t="s">
        <v>129</v>
      </c>
      <c r="B25" s="4" t="s">
        <v>137</v>
      </c>
      <c r="C25" s="4" t="s">
        <v>15</v>
      </c>
      <c r="D25" s="4" t="s">
        <v>16</v>
      </c>
      <c r="E25" s="5">
        <v>8</v>
      </c>
      <c r="F25" s="11"/>
      <c r="G25" s="6">
        <v>5.5300000000000002E-2</v>
      </c>
      <c r="H25" s="6" t="s">
        <v>12</v>
      </c>
      <c r="I25" s="7">
        <v>36150</v>
      </c>
      <c r="J25" s="7">
        <v>36150</v>
      </c>
      <c r="K25" s="7">
        <v>39287</v>
      </c>
      <c r="L25" s="9"/>
      <c r="M25" s="9"/>
      <c r="N25" s="9"/>
      <c r="O25" s="9"/>
      <c r="P25" s="4" t="s">
        <v>139</v>
      </c>
    </row>
    <row r="26" spans="1:18" x14ac:dyDescent="0.25">
      <c r="A26" s="221" t="s">
        <v>129</v>
      </c>
      <c r="B26" s="221" t="s">
        <v>9</v>
      </c>
      <c r="C26" s="221" t="str">
        <f>C27</f>
        <v>6-L</v>
      </c>
      <c r="D26" s="221" t="str">
        <f>D27</f>
        <v>Small County</v>
      </c>
      <c r="E26" s="222"/>
      <c r="F26" s="223">
        <v>23.1</v>
      </c>
      <c r="G26" s="210">
        <v>0.13880000000000001</v>
      </c>
      <c r="H26" s="210" t="s">
        <v>12</v>
      </c>
      <c r="I26" s="211">
        <v>45195</v>
      </c>
      <c r="J26" s="211">
        <v>45474</v>
      </c>
      <c r="K26" s="211"/>
      <c r="L26" s="222"/>
      <c r="M26" s="222"/>
      <c r="N26" s="222"/>
      <c r="O26" s="222"/>
      <c r="P26" s="221" t="s">
        <v>140</v>
      </c>
      <c r="Q26" s="224"/>
      <c r="R26" s="225">
        <f t="shared" ref="R26:R27" si="2">F26+(G26*500)</f>
        <v>92.5</v>
      </c>
    </row>
    <row r="27" spans="1:18" x14ac:dyDescent="0.25">
      <c r="A27" s="4" t="s">
        <v>129</v>
      </c>
      <c r="B27" s="4" t="s">
        <v>9</v>
      </c>
      <c r="C27" s="4" t="str">
        <f>C28</f>
        <v>6-L</v>
      </c>
      <c r="D27" s="4" t="str">
        <f>D28</f>
        <v>Small County</v>
      </c>
      <c r="E27" s="9"/>
      <c r="F27" s="5">
        <v>22</v>
      </c>
      <c r="G27" s="6">
        <v>0.1263</v>
      </c>
      <c r="H27" s="6" t="s">
        <v>12</v>
      </c>
      <c r="I27" s="7">
        <v>45195</v>
      </c>
      <c r="J27" s="7">
        <v>45200</v>
      </c>
      <c r="K27" s="7">
        <v>45473</v>
      </c>
      <c r="L27" s="9"/>
      <c r="M27" s="9"/>
      <c r="N27" s="9"/>
      <c r="O27" s="9"/>
      <c r="P27" s="4" t="s">
        <v>140</v>
      </c>
      <c r="R27" s="133">
        <f t="shared" si="2"/>
        <v>85.15</v>
      </c>
    </row>
    <row r="28" spans="1:18" x14ac:dyDescent="0.25">
      <c r="A28" s="4" t="s">
        <v>129</v>
      </c>
      <c r="B28" s="4" t="s">
        <v>130</v>
      </c>
      <c r="C28" s="4" t="s">
        <v>18</v>
      </c>
      <c r="D28" s="4" t="s">
        <v>19</v>
      </c>
      <c r="E28" s="9"/>
      <c r="F28" s="5">
        <v>22</v>
      </c>
      <c r="G28" s="6">
        <v>0.1142</v>
      </c>
      <c r="H28" s="6" t="s">
        <v>12</v>
      </c>
      <c r="I28" s="7">
        <v>42052</v>
      </c>
      <c r="J28" s="7">
        <v>42053</v>
      </c>
      <c r="K28" s="7">
        <v>45199</v>
      </c>
      <c r="L28" s="9"/>
      <c r="M28" s="9"/>
      <c r="N28" s="9"/>
      <c r="O28" s="9"/>
      <c r="P28" s="4" t="s">
        <v>140</v>
      </c>
      <c r="R28" s="133">
        <f>F28+(G28*500)</f>
        <v>79.099999999999994</v>
      </c>
    </row>
    <row r="29" spans="1:18" x14ac:dyDescent="0.25">
      <c r="A29" s="4" t="s">
        <v>129</v>
      </c>
      <c r="B29" s="4" t="s">
        <v>132</v>
      </c>
      <c r="C29" s="4" t="s">
        <v>18</v>
      </c>
      <c r="D29" s="4" t="s">
        <v>19</v>
      </c>
      <c r="E29" s="9"/>
      <c r="F29" s="5">
        <v>17.239999999999998</v>
      </c>
      <c r="G29" s="6">
        <v>9.2600000000000002E-2</v>
      </c>
      <c r="H29" s="6" t="s">
        <v>12</v>
      </c>
      <c r="I29" s="7">
        <v>41625</v>
      </c>
      <c r="J29" s="7">
        <v>41626</v>
      </c>
      <c r="K29" s="7">
        <v>42052</v>
      </c>
      <c r="L29" s="9"/>
      <c r="M29" s="9"/>
      <c r="N29" s="9"/>
      <c r="O29" s="9"/>
      <c r="P29" s="4" t="s">
        <v>140</v>
      </c>
      <c r="R29" s="133">
        <f t="shared" ref="R29:R31" si="3">F29+(G29*500)</f>
        <v>63.540000000000006</v>
      </c>
    </row>
    <row r="30" spans="1:18" x14ac:dyDescent="0.25">
      <c r="A30" s="4" t="s">
        <v>129</v>
      </c>
      <c r="B30" s="4" t="s">
        <v>133</v>
      </c>
      <c r="C30" s="4" t="s">
        <v>18</v>
      </c>
      <c r="D30" s="4" t="s">
        <v>19</v>
      </c>
      <c r="E30" s="9"/>
      <c r="F30" s="5">
        <v>15.96</v>
      </c>
      <c r="G30" s="6">
        <v>8.5699999999999998E-2</v>
      </c>
      <c r="H30" s="6" t="s">
        <v>12</v>
      </c>
      <c r="I30" s="7">
        <v>40596</v>
      </c>
      <c r="J30" s="7">
        <v>40597</v>
      </c>
      <c r="K30" s="7">
        <v>41625</v>
      </c>
      <c r="L30" s="9"/>
      <c r="M30" s="9"/>
      <c r="N30" s="9"/>
      <c r="O30" s="9"/>
      <c r="P30" s="4" t="s">
        <v>140</v>
      </c>
      <c r="R30" s="133">
        <f t="shared" si="3"/>
        <v>58.81</v>
      </c>
    </row>
    <row r="31" spans="1:18" x14ac:dyDescent="0.25">
      <c r="A31" s="4" t="s">
        <v>129</v>
      </c>
      <c r="B31" s="4" t="s">
        <v>134</v>
      </c>
      <c r="C31" s="4" t="s">
        <v>18</v>
      </c>
      <c r="D31" s="4" t="s">
        <v>19</v>
      </c>
      <c r="E31" s="9"/>
      <c r="F31" s="5">
        <v>15.2</v>
      </c>
      <c r="G31" s="6">
        <v>8.1600000000000006E-2</v>
      </c>
      <c r="H31" s="6" t="s">
        <v>12</v>
      </c>
      <c r="I31" s="7">
        <v>39700</v>
      </c>
      <c r="J31" s="7">
        <v>39701</v>
      </c>
      <c r="K31" s="7">
        <v>40596</v>
      </c>
      <c r="L31" s="9"/>
      <c r="M31" s="9"/>
      <c r="N31" s="9"/>
      <c r="O31" s="9"/>
      <c r="P31" s="4" t="s">
        <v>140</v>
      </c>
      <c r="R31" s="133">
        <f t="shared" si="3"/>
        <v>56</v>
      </c>
    </row>
    <row r="32" spans="1:18" x14ac:dyDescent="0.25">
      <c r="A32" s="4" t="s">
        <v>129</v>
      </c>
      <c r="B32" s="4" t="s">
        <v>135</v>
      </c>
      <c r="C32" s="4" t="s">
        <v>18</v>
      </c>
      <c r="D32" s="4" t="s">
        <v>19</v>
      </c>
      <c r="E32" s="9"/>
      <c r="F32" s="5">
        <v>15.2</v>
      </c>
      <c r="G32" s="6">
        <v>7.7299999999999994E-2</v>
      </c>
      <c r="H32" s="6" t="s">
        <v>12</v>
      </c>
      <c r="I32" s="7">
        <v>39287</v>
      </c>
      <c r="J32" s="7">
        <v>39288</v>
      </c>
      <c r="K32" s="7">
        <v>39700</v>
      </c>
      <c r="L32" s="9"/>
      <c r="M32" s="9"/>
      <c r="N32" s="9"/>
      <c r="O32" s="9"/>
      <c r="P32" s="4" t="s">
        <v>140</v>
      </c>
      <c r="R32" s="133"/>
    </row>
    <row r="33" spans="1:18" x14ac:dyDescent="0.25">
      <c r="A33" s="4" t="s">
        <v>129</v>
      </c>
      <c r="B33" s="4" t="s">
        <v>141</v>
      </c>
      <c r="C33" s="4" t="s">
        <v>18</v>
      </c>
      <c r="D33" s="4" t="s">
        <v>19</v>
      </c>
      <c r="E33" s="9"/>
      <c r="F33" s="5">
        <v>15.2</v>
      </c>
      <c r="G33" s="6">
        <v>7.3300000000000004E-2</v>
      </c>
      <c r="H33" s="6" t="s">
        <v>12</v>
      </c>
      <c r="I33" s="7">
        <v>36150</v>
      </c>
      <c r="J33" s="7">
        <v>36150</v>
      </c>
      <c r="K33" s="7">
        <v>39287</v>
      </c>
      <c r="L33" s="9"/>
      <c r="M33" s="9"/>
      <c r="N33" s="9"/>
      <c r="O33" s="9"/>
      <c r="P33" s="4" t="s">
        <v>140</v>
      </c>
      <c r="R33" s="133"/>
    </row>
    <row r="34" spans="1:18" x14ac:dyDescent="0.25">
      <c r="A34" s="221" t="s">
        <v>129</v>
      </c>
      <c r="B34" s="221" t="s">
        <v>9</v>
      </c>
      <c r="C34" s="221" t="s">
        <v>20</v>
      </c>
      <c r="D34" s="221" t="s">
        <v>21</v>
      </c>
      <c r="E34" s="222">
        <v>12.6</v>
      </c>
      <c r="F34" s="223">
        <v>23.1</v>
      </c>
      <c r="G34" s="210">
        <v>0.10009999999999999</v>
      </c>
      <c r="H34" s="210" t="s">
        <v>12</v>
      </c>
      <c r="I34" s="211">
        <v>45195</v>
      </c>
      <c r="J34" s="211">
        <v>45474</v>
      </c>
      <c r="K34" s="211"/>
      <c r="L34" s="222"/>
      <c r="M34" s="222"/>
      <c r="N34" s="222"/>
      <c r="O34" s="222"/>
      <c r="P34" s="221" t="s">
        <v>142</v>
      </c>
      <c r="Q34" s="224"/>
      <c r="R34" s="225"/>
    </row>
    <row r="35" spans="1:18" x14ac:dyDescent="0.25">
      <c r="A35" s="4" t="s">
        <v>129</v>
      </c>
      <c r="B35" s="4" t="s">
        <v>9</v>
      </c>
      <c r="C35" s="4" t="str">
        <f>C36</f>
        <v>6-M</v>
      </c>
      <c r="D35" s="4" t="str">
        <f>D36</f>
        <v>Large County</v>
      </c>
      <c r="E35" s="9">
        <v>11.5</v>
      </c>
      <c r="F35" s="5">
        <v>22</v>
      </c>
      <c r="G35" s="6">
        <v>9.1399999999999995E-2</v>
      </c>
      <c r="H35" s="6" t="s">
        <v>12</v>
      </c>
      <c r="I35" s="7">
        <v>45195</v>
      </c>
      <c r="J35" s="7">
        <v>45200</v>
      </c>
      <c r="K35" s="7">
        <v>45473</v>
      </c>
      <c r="L35" s="9"/>
      <c r="M35" s="9"/>
      <c r="N35" s="9"/>
      <c r="O35" s="9"/>
      <c r="P35" s="4" t="s">
        <v>142</v>
      </c>
      <c r="R35" s="133"/>
    </row>
    <row r="36" spans="1:18" x14ac:dyDescent="0.25">
      <c r="A36" s="4" t="s">
        <v>129</v>
      </c>
      <c r="B36" s="4" t="s">
        <v>130</v>
      </c>
      <c r="C36" s="4" t="s">
        <v>20</v>
      </c>
      <c r="D36" s="4" t="s">
        <v>21</v>
      </c>
      <c r="E36" s="6">
        <v>10.5</v>
      </c>
      <c r="F36" s="11">
        <v>22</v>
      </c>
      <c r="G36" s="6">
        <v>8.3400000000000002E-2</v>
      </c>
      <c r="H36" s="6" t="s">
        <v>12</v>
      </c>
      <c r="I36" s="7">
        <v>42052</v>
      </c>
      <c r="J36" s="7">
        <v>42053</v>
      </c>
      <c r="K36" s="7">
        <v>45199</v>
      </c>
      <c r="L36" s="9"/>
      <c r="M36" s="9"/>
      <c r="N36" s="9"/>
      <c r="O36" s="9"/>
      <c r="P36" s="4" t="s">
        <v>142</v>
      </c>
    </row>
    <row r="37" spans="1:18" x14ac:dyDescent="0.25">
      <c r="A37" s="4" t="s">
        <v>129</v>
      </c>
      <c r="B37" s="4" t="s">
        <v>132</v>
      </c>
      <c r="C37" s="4" t="s">
        <v>20</v>
      </c>
      <c r="D37" s="4" t="s">
        <v>21</v>
      </c>
      <c r="E37" s="6">
        <v>9.6443999999999992</v>
      </c>
      <c r="F37" s="11"/>
      <c r="G37" s="6">
        <v>6.6199999999999995E-2</v>
      </c>
      <c r="H37" s="6" t="s">
        <v>12</v>
      </c>
      <c r="I37" s="7">
        <v>41625</v>
      </c>
      <c r="J37" s="7">
        <v>41626</v>
      </c>
      <c r="K37" s="7">
        <v>42052</v>
      </c>
      <c r="L37" s="9"/>
      <c r="M37" s="9"/>
      <c r="N37" s="9"/>
      <c r="O37" s="9"/>
      <c r="P37" s="4" t="s">
        <v>142</v>
      </c>
    </row>
    <row r="38" spans="1:18" x14ac:dyDescent="0.25">
      <c r="A38" s="4" t="s">
        <v>129</v>
      </c>
      <c r="B38" s="4" t="s">
        <v>133</v>
      </c>
      <c r="C38" s="4" t="s">
        <v>20</v>
      </c>
      <c r="D38" s="4" t="s">
        <v>21</v>
      </c>
      <c r="E38" s="6">
        <v>8.93</v>
      </c>
      <c r="F38" s="11"/>
      <c r="G38" s="6">
        <v>6.13E-2</v>
      </c>
      <c r="H38" s="6" t="s">
        <v>12</v>
      </c>
      <c r="I38" s="7">
        <v>40596</v>
      </c>
      <c r="J38" s="7">
        <v>40597</v>
      </c>
      <c r="K38" s="7">
        <v>41625</v>
      </c>
      <c r="L38" s="9"/>
      <c r="M38" s="9"/>
      <c r="N38" s="9"/>
      <c r="O38" s="9"/>
      <c r="P38" s="4" t="s">
        <v>142</v>
      </c>
    </row>
    <row r="39" spans="1:18" x14ac:dyDescent="0.25">
      <c r="A39" s="4" t="s">
        <v>129</v>
      </c>
      <c r="B39" s="4" t="s">
        <v>134</v>
      </c>
      <c r="C39" s="4" t="s">
        <v>20</v>
      </c>
      <c r="D39" s="4" t="s">
        <v>21</v>
      </c>
      <c r="E39" s="6">
        <v>8.5</v>
      </c>
      <c r="F39" s="11"/>
      <c r="G39" s="6">
        <v>5.8400000000000001E-2</v>
      </c>
      <c r="H39" s="6" t="s">
        <v>12</v>
      </c>
      <c r="I39" s="7">
        <v>39700</v>
      </c>
      <c r="J39" s="7">
        <v>39701</v>
      </c>
      <c r="K39" s="7">
        <v>40596</v>
      </c>
      <c r="L39" s="9"/>
      <c r="M39" s="9"/>
      <c r="N39" s="9"/>
      <c r="O39" s="9"/>
      <c r="P39" s="4" t="s">
        <v>142</v>
      </c>
    </row>
    <row r="40" spans="1:18" x14ac:dyDescent="0.25">
      <c r="A40" s="4" t="s">
        <v>129</v>
      </c>
      <c r="B40" s="4" t="s">
        <v>135</v>
      </c>
      <c r="C40" s="4" t="s">
        <v>20</v>
      </c>
      <c r="D40" s="4" t="s">
        <v>21</v>
      </c>
      <c r="E40" s="6">
        <v>8.02</v>
      </c>
      <c r="F40" s="11"/>
      <c r="G40" s="6">
        <v>5.5399999999999998E-2</v>
      </c>
      <c r="H40" s="6" t="s">
        <v>12</v>
      </c>
      <c r="I40" s="7">
        <v>39287</v>
      </c>
      <c r="J40" s="7">
        <v>39288</v>
      </c>
      <c r="K40" s="7">
        <v>39700</v>
      </c>
      <c r="L40" s="9"/>
      <c r="M40" s="9"/>
      <c r="N40" s="9"/>
      <c r="O40" s="9"/>
      <c r="P40" s="4" t="s">
        <v>142</v>
      </c>
    </row>
    <row r="41" spans="1:18" x14ac:dyDescent="0.25">
      <c r="A41" s="4" t="s">
        <v>129</v>
      </c>
      <c r="B41" s="4" t="s">
        <v>137</v>
      </c>
      <c r="C41" s="4" t="s">
        <v>20</v>
      </c>
      <c r="D41" s="4" t="s">
        <v>21</v>
      </c>
      <c r="E41" s="6">
        <v>7.6</v>
      </c>
      <c r="F41" s="11"/>
      <c r="G41" s="6">
        <v>5.2499999999999998E-2</v>
      </c>
      <c r="H41" s="6" t="s">
        <v>12</v>
      </c>
      <c r="I41" s="7">
        <v>36150</v>
      </c>
      <c r="J41" s="7">
        <v>36150</v>
      </c>
      <c r="K41" s="7">
        <v>39287</v>
      </c>
      <c r="L41" s="9"/>
      <c r="M41" s="9"/>
      <c r="N41" s="9"/>
      <c r="O41" s="9"/>
      <c r="P41" s="4" t="s">
        <v>142</v>
      </c>
    </row>
    <row r="42" spans="1:18" x14ac:dyDescent="0.25">
      <c r="A42" s="221" t="s">
        <v>129</v>
      </c>
      <c r="B42" s="221" t="s">
        <v>9</v>
      </c>
      <c r="C42" s="221" t="s">
        <v>22</v>
      </c>
      <c r="D42" s="221" t="s">
        <v>23</v>
      </c>
      <c r="E42" s="222"/>
      <c r="F42" s="223">
        <v>23.1</v>
      </c>
      <c r="G42" s="210">
        <v>0.1326</v>
      </c>
      <c r="H42" s="210" t="s">
        <v>12</v>
      </c>
      <c r="I42" s="211">
        <v>45195</v>
      </c>
      <c r="J42" s="211">
        <v>45474</v>
      </c>
      <c r="K42" s="211"/>
      <c r="L42" s="222"/>
      <c r="M42" s="222"/>
      <c r="N42" s="222"/>
      <c r="O42" s="222"/>
      <c r="P42" s="221" t="s">
        <v>143</v>
      </c>
      <c r="Q42" s="224"/>
      <c r="R42" s="225">
        <f t="shared" ref="R42:R43" si="4">F42+(G42*500)</f>
        <v>89.4</v>
      </c>
    </row>
    <row r="43" spans="1:18" x14ac:dyDescent="0.25">
      <c r="A43" s="4" t="s">
        <v>129</v>
      </c>
      <c r="B43" s="4" t="s">
        <v>9</v>
      </c>
      <c r="C43" s="4" t="str">
        <f>C44</f>
        <v>6-N</v>
      </c>
      <c r="D43" s="4" t="str">
        <f>D44</f>
        <v>Small Public Schools</v>
      </c>
      <c r="E43" s="9"/>
      <c r="F43" s="5">
        <v>22</v>
      </c>
      <c r="G43" s="6">
        <v>0.1205</v>
      </c>
      <c r="H43" s="6" t="s">
        <v>12</v>
      </c>
      <c r="I43" s="7">
        <v>45195</v>
      </c>
      <c r="J43" s="7">
        <v>45200</v>
      </c>
      <c r="K43" s="7">
        <v>45473</v>
      </c>
      <c r="L43" s="9"/>
      <c r="M43" s="9"/>
      <c r="N43" s="9"/>
      <c r="O43" s="9"/>
      <c r="P43" s="4" t="s">
        <v>143</v>
      </c>
      <c r="R43" s="133">
        <f t="shared" si="4"/>
        <v>82.25</v>
      </c>
    </row>
    <row r="44" spans="1:18" x14ac:dyDescent="0.25">
      <c r="A44" s="4" t="s">
        <v>129</v>
      </c>
      <c r="B44" s="4" t="s">
        <v>130</v>
      </c>
      <c r="C44" s="4" t="s">
        <v>22</v>
      </c>
      <c r="D44" s="4" t="s">
        <v>23</v>
      </c>
      <c r="E44" s="9"/>
      <c r="F44" s="5">
        <v>22</v>
      </c>
      <c r="G44" s="6">
        <v>0.1089</v>
      </c>
      <c r="H44" s="6" t="s">
        <v>12</v>
      </c>
      <c r="I44" s="7">
        <v>42052</v>
      </c>
      <c r="J44" s="7">
        <v>42053</v>
      </c>
      <c r="K44" s="7">
        <v>45199</v>
      </c>
      <c r="L44" s="9"/>
      <c r="M44" s="9"/>
      <c r="N44" s="9"/>
      <c r="O44" s="9"/>
      <c r="P44" s="4" t="s">
        <v>143</v>
      </c>
      <c r="R44" s="133">
        <f>F44+(G44*500)</f>
        <v>76.449999999999989</v>
      </c>
    </row>
    <row r="45" spans="1:18" x14ac:dyDescent="0.25">
      <c r="A45" s="4" t="s">
        <v>129</v>
      </c>
      <c r="B45" s="4" t="s">
        <v>132</v>
      </c>
      <c r="C45" s="4" t="s">
        <v>22</v>
      </c>
      <c r="D45" s="4" t="s">
        <v>23</v>
      </c>
      <c r="E45" s="9"/>
      <c r="F45" s="5">
        <v>17.239999999999998</v>
      </c>
      <c r="G45" s="6">
        <v>9.2600000000000002E-2</v>
      </c>
      <c r="H45" s="6" t="s">
        <v>12</v>
      </c>
      <c r="I45" s="7">
        <v>41625</v>
      </c>
      <c r="J45" s="7">
        <v>41626</v>
      </c>
      <c r="K45" s="7">
        <v>42052</v>
      </c>
      <c r="L45" s="9"/>
      <c r="M45" s="9"/>
      <c r="N45" s="9"/>
      <c r="O45" s="9"/>
      <c r="P45" s="4" t="s">
        <v>143</v>
      </c>
      <c r="R45" s="133">
        <f t="shared" ref="R45:R47" si="5">F45+(G45*500)</f>
        <v>63.540000000000006</v>
      </c>
    </row>
    <row r="46" spans="1:18" x14ac:dyDescent="0.25">
      <c r="A46" s="4" t="s">
        <v>129</v>
      </c>
      <c r="B46" s="4" t="s">
        <v>133</v>
      </c>
      <c r="C46" s="4" t="s">
        <v>22</v>
      </c>
      <c r="D46" s="4" t="s">
        <v>23</v>
      </c>
      <c r="E46" s="9"/>
      <c r="F46" s="5">
        <v>15.96</v>
      </c>
      <c r="G46" s="6">
        <v>8.5699999999999998E-2</v>
      </c>
      <c r="H46" s="6" t="s">
        <v>12</v>
      </c>
      <c r="I46" s="7">
        <v>40596</v>
      </c>
      <c r="J46" s="7">
        <v>40597</v>
      </c>
      <c r="K46" s="7">
        <v>41625</v>
      </c>
      <c r="L46" s="9"/>
      <c r="M46" s="9"/>
      <c r="N46" s="9"/>
      <c r="O46" s="9"/>
      <c r="P46" s="4" t="s">
        <v>143</v>
      </c>
      <c r="R46" s="133">
        <f t="shared" si="5"/>
        <v>58.81</v>
      </c>
    </row>
    <row r="47" spans="1:18" x14ac:dyDescent="0.25">
      <c r="A47" s="4" t="s">
        <v>129</v>
      </c>
      <c r="B47" s="4" t="s">
        <v>134</v>
      </c>
      <c r="C47" s="4" t="s">
        <v>22</v>
      </c>
      <c r="D47" s="4" t="s">
        <v>23</v>
      </c>
      <c r="E47" s="9"/>
      <c r="F47" s="5">
        <v>15.2</v>
      </c>
      <c r="G47" s="6">
        <v>8.1600000000000006E-2</v>
      </c>
      <c r="H47" s="6" t="s">
        <v>12</v>
      </c>
      <c r="I47" s="7">
        <v>39700</v>
      </c>
      <c r="J47" s="7">
        <v>39701</v>
      </c>
      <c r="K47" s="7">
        <v>40596</v>
      </c>
      <c r="L47" s="9"/>
      <c r="M47" s="9"/>
      <c r="N47" s="9"/>
      <c r="O47" s="9"/>
      <c r="P47" s="4" t="s">
        <v>143</v>
      </c>
      <c r="R47" s="133">
        <f t="shared" si="5"/>
        <v>56</v>
      </c>
    </row>
    <row r="48" spans="1:18" x14ac:dyDescent="0.25">
      <c r="A48" s="4" t="s">
        <v>129</v>
      </c>
      <c r="B48" s="4" t="s">
        <v>135</v>
      </c>
      <c r="C48" s="4" t="s">
        <v>22</v>
      </c>
      <c r="D48" s="4" t="s">
        <v>23</v>
      </c>
      <c r="E48" s="9"/>
      <c r="F48" s="5">
        <v>15.2</v>
      </c>
      <c r="G48" s="6">
        <v>7.7299999999999994E-2</v>
      </c>
      <c r="H48" s="6" t="s">
        <v>12</v>
      </c>
      <c r="I48" s="7">
        <v>39287</v>
      </c>
      <c r="J48" s="7">
        <v>39288</v>
      </c>
      <c r="K48" s="7">
        <v>39700</v>
      </c>
      <c r="L48" s="9"/>
      <c r="M48" s="9"/>
      <c r="N48" s="9"/>
      <c r="O48" s="9"/>
      <c r="P48" s="4" t="s">
        <v>143</v>
      </c>
      <c r="R48" s="133"/>
    </row>
    <row r="49" spans="1:18" x14ac:dyDescent="0.25">
      <c r="A49" s="4" t="s">
        <v>129</v>
      </c>
      <c r="B49" s="4" t="s">
        <v>141</v>
      </c>
      <c r="C49" s="4" t="s">
        <v>22</v>
      </c>
      <c r="D49" s="4" t="s">
        <v>23</v>
      </c>
      <c r="E49" s="9"/>
      <c r="F49" s="5">
        <v>15.2</v>
      </c>
      <c r="G49" s="6">
        <v>7.3300000000000004E-2</v>
      </c>
      <c r="H49" s="6" t="s">
        <v>12</v>
      </c>
      <c r="I49" s="7">
        <v>36150</v>
      </c>
      <c r="J49" s="7">
        <v>36150</v>
      </c>
      <c r="K49" s="7">
        <v>39287</v>
      </c>
      <c r="L49" s="9"/>
      <c r="M49" s="9"/>
      <c r="N49" s="9"/>
      <c r="O49" s="9"/>
      <c r="P49" s="4" t="s">
        <v>143</v>
      </c>
      <c r="R49" s="133"/>
    </row>
    <row r="50" spans="1:18" x14ac:dyDescent="0.25">
      <c r="A50" s="221" t="s">
        <v>129</v>
      </c>
      <c r="B50" s="221" t="s">
        <v>9</v>
      </c>
      <c r="C50" s="221" t="s">
        <v>24</v>
      </c>
      <c r="D50" s="221" t="s">
        <v>25</v>
      </c>
      <c r="E50" s="222">
        <v>12.6</v>
      </c>
      <c r="F50" s="223">
        <v>23.1</v>
      </c>
      <c r="G50" s="210">
        <v>9.1600000000000001E-2</v>
      </c>
      <c r="H50" s="210" t="s">
        <v>12</v>
      </c>
      <c r="I50" s="211">
        <v>45195</v>
      </c>
      <c r="J50" s="211">
        <v>45474</v>
      </c>
      <c r="K50" s="211"/>
      <c r="L50" s="222"/>
      <c r="M50" s="222"/>
      <c r="N50" s="222"/>
      <c r="O50" s="222"/>
      <c r="P50" s="221" t="s">
        <v>144</v>
      </c>
      <c r="Q50" s="224"/>
      <c r="R50" s="225"/>
    </row>
    <row r="51" spans="1:18" x14ac:dyDescent="0.25">
      <c r="A51" s="4" t="s">
        <v>129</v>
      </c>
      <c r="B51" s="4" t="s">
        <v>9</v>
      </c>
      <c r="C51" s="4" t="str">
        <f>C52</f>
        <v>6-R</v>
      </c>
      <c r="D51" s="4" t="str">
        <f>D52</f>
        <v>Large Public Schools</v>
      </c>
      <c r="E51" s="9">
        <v>11.51</v>
      </c>
      <c r="F51" s="5">
        <v>22</v>
      </c>
      <c r="G51" s="6">
        <v>8.3599999999999994E-2</v>
      </c>
      <c r="H51" s="6" t="s">
        <v>12</v>
      </c>
      <c r="I51" s="7">
        <v>45195</v>
      </c>
      <c r="J51" s="7">
        <v>45200</v>
      </c>
      <c r="K51" s="7">
        <v>45473</v>
      </c>
      <c r="L51" s="9"/>
      <c r="M51" s="9"/>
      <c r="N51" s="9"/>
      <c r="O51" s="9"/>
      <c r="P51" s="4" t="s">
        <v>144</v>
      </c>
      <c r="R51" s="133"/>
    </row>
    <row r="52" spans="1:18" x14ac:dyDescent="0.25">
      <c r="A52" s="4" t="s">
        <v>129</v>
      </c>
      <c r="B52" s="4" t="s">
        <v>130</v>
      </c>
      <c r="C52" s="4" t="s">
        <v>24</v>
      </c>
      <c r="D52" s="4" t="s">
        <v>25</v>
      </c>
      <c r="E52" s="5">
        <v>10.5</v>
      </c>
      <c r="F52" s="11">
        <v>22</v>
      </c>
      <c r="G52" s="6">
        <v>7.6300000000000007E-2</v>
      </c>
      <c r="H52" s="6" t="s">
        <v>12</v>
      </c>
      <c r="I52" s="7">
        <v>42052</v>
      </c>
      <c r="J52" s="7">
        <v>42053</v>
      </c>
      <c r="K52" s="7">
        <v>45199</v>
      </c>
      <c r="L52" s="9"/>
      <c r="M52" s="9"/>
      <c r="N52" s="9"/>
      <c r="O52" s="9"/>
      <c r="P52" s="4" t="s">
        <v>144</v>
      </c>
    </row>
    <row r="53" spans="1:18" x14ac:dyDescent="0.25">
      <c r="A53" s="4" t="s">
        <v>129</v>
      </c>
      <c r="B53" s="4" t="s">
        <v>132</v>
      </c>
      <c r="C53" s="4" t="s">
        <v>24</v>
      </c>
      <c r="D53" s="4" t="s">
        <v>25</v>
      </c>
      <c r="E53" s="6">
        <v>9.6443999999999992</v>
      </c>
      <c r="F53" s="11"/>
      <c r="G53" s="6">
        <v>6.6199999999999995E-2</v>
      </c>
      <c r="H53" s="6" t="s">
        <v>12</v>
      </c>
      <c r="I53" s="7">
        <v>41625</v>
      </c>
      <c r="J53" s="7">
        <v>41626</v>
      </c>
      <c r="K53" s="7">
        <v>42052</v>
      </c>
      <c r="L53" s="9"/>
      <c r="M53" s="9"/>
      <c r="N53" s="9"/>
      <c r="O53" s="9"/>
      <c r="P53" s="4" t="s">
        <v>144</v>
      </c>
    </row>
    <row r="54" spans="1:18" x14ac:dyDescent="0.25">
      <c r="A54" s="4" t="s">
        <v>129</v>
      </c>
      <c r="B54" s="4" t="s">
        <v>133</v>
      </c>
      <c r="C54" s="4" t="s">
        <v>24</v>
      </c>
      <c r="D54" s="4" t="s">
        <v>25</v>
      </c>
      <c r="E54" s="5">
        <v>8.93</v>
      </c>
      <c r="F54" s="11"/>
      <c r="G54" s="6">
        <v>6.13E-2</v>
      </c>
      <c r="H54" s="6" t="s">
        <v>12</v>
      </c>
      <c r="I54" s="7">
        <v>40596</v>
      </c>
      <c r="J54" s="7">
        <v>40597</v>
      </c>
      <c r="K54" s="7">
        <v>41625</v>
      </c>
      <c r="L54" s="9"/>
      <c r="M54" s="9"/>
      <c r="N54" s="9"/>
      <c r="O54" s="9"/>
      <c r="P54" s="4" t="s">
        <v>144</v>
      </c>
    </row>
    <row r="55" spans="1:18" x14ac:dyDescent="0.25">
      <c r="A55" s="4" t="s">
        <v>129</v>
      </c>
      <c r="B55" s="4" t="s">
        <v>134</v>
      </c>
      <c r="C55" s="4" t="s">
        <v>24</v>
      </c>
      <c r="D55" s="4" t="s">
        <v>25</v>
      </c>
      <c r="E55" s="5">
        <v>8.5</v>
      </c>
      <c r="F55" s="11"/>
      <c r="G55" s="6">
        <v>5.8400000000000001E-2</v>
      </c>
      <c r="H55" s="6" t="s">
        <v>12</v>
      </c>
      <c r="I55" s="7">
        <v>39700</v>
      </c>
      <c r="J55" s="7">
        <v>39701</v>
      </c>
      <c r="K55" s="7">
        <v>40596</v>
      </c>
      <c r="L55" s="9"/>
      <c r="M55" s="9"/>
      <c r="N55" s="9"/>
      <c r="O55" s="9"/>
      <c r="P55" s="4" t="s">
        <v>144</v>
      </c>
    </row>
    <row r="56" spans="1:18" x14ac:dyDescent="0.25">
      <c r="A56" s="4" t="s">
        <v>129</v>
      </c>
      <c r="B56" s="4" t="s">
        <v>135</v>
      </c>
      <c r="C56" s="4" t="s">
        <v>24</v>
      </c>
      <c r="D56" s="4" t="s">
        <v>25</v>
      </c>
      <c r="E56" s="5">
        <v>8.02</v>
      </c>
      <c r="F56" s="11"/>
      <c r="G56" s="6">
        <v>5.5399999999999998E-2</v>
      </c>
      <c r="H56" s="6" t="s">
        <v>12</v>
      </c>
      <c r="I56" s="7">
        <v>39287</v>
      </c>
      <c r="J56" s="7">
        <v>39288</v>
      </c>
      <c r="K56" s="7">
        <v>39700</v>
      </c>
      <c r="L56" s="9"/>
      <c r="M56" s="9"/>
      <c r="N56" s="9"/>
      <c r="O56" s="9"/>
      <c r="P56" s="4" t="s">
        <v>144</v>
      </c>
    </row>
    <row r="57" spans="1:18" x14ac:dyDescent="0.25">
      <c r="A57" s="4" t="s">
        <v>129</v>
      </c>
      <c r="B57" s="4" t="s">
        <v>137</v>
      </c>
      <c r="C57" s="4" t="s">
        <v>24</v>
      </c>
      <c r="D57" s="4" t="s">
        <v>25</v>
      </c>
      <c r="E57" s="5">
        <v>7.6</v>
      </c>
      <c r="F57" s="11"/>
      <c r="G57" s="6">
        <v>5.2499999999999998E-2</v>
      </c>
      <c r="H57" s="6" t="s">
        <v>12</v>
      </c>
      <c r="I57" s="7">
        <v>36150</v>
      </c>
      <c r="J57" s="7">
        <v>36150</v>
      </c>
      <c r="K57" s="7">
        <v>39700</v>
      </c>
      <c r="L57" s="9"/>
      <c r="M57" s="9"/>
      <c r="N57" s="9"/>
      <c r="O57" s="9"/>
      <c r="P57" s="4" t="s">
        <v>144</v>
      </c>
    </row>
    <row r="58" spans="1:18" x14ac:dyDescent="0.25">
      <c r="A58" s="221" t="s">
        <v>129</v>
      </c>
      <c r="B58" s="221" t="s">
        <v>9</v>
      </c>
      <c r="C58" s="221" t="s">
        <v>26</v>
      </c>
      <c r="D58" s="221" t="s">
        <v>27</v>
      </c>
      <c r="E58" s="222">
        <v>13.38</v>
      </c>
      <c r="F58" s="223">
        <v>68.25</v>
      </c>
      <c r="G58" s="210">
        <v>9.9900000000000003E-2</v>
      </c>
      <c r="H58" s="210" t="s">
        <v>12</v>
      </c>
      <c r="I58" s="211">
        <v>45195</v>
      </c>
      <c r="J58" s="211">
        <v>45474</v>
      </c>
      <c r="K58" s="211"/>
      <c r="L58" s="222"/>
      <c r="M58" s="222"/>
      <c r="N58" s="222"/>
      <c r="O58" s="222"/>
      <c r="P58" s="221" t="s">
        <v>145</v>
      </c>
      <c r="Q58" s="224"/>
      <c r="R58" s="225"/>
    </row>
    <row r="59" spans="1:18" x14ac:dyDescent="0.25">
      <c r="A59" s="4" t="s">
        <v>129</v>
      </c>
      <c r="B59" s="4" t="s">
        <v>9</v>
      </c>
      <c r="C59" s="4" t="str">
        <f>C60</f>
        <v>6-S</v>
      </c>
      <c r="D59" s="4" t="str">
        <f>D60</f>
        <v>Winter Recreation Facility</v>
      </c>
      <c r="E59" s="9">
        <v>12.17</v>
      </c>
      <c r="F59" s="5">
        <v>65</v>
      </c>
      <c r="G59" s="6">
        <v>9.0800000000000006E-2</v>
      </c>
      <c r="H59" s="6" t="s">
        <v>12</v>
      </c>
      <c r="I59" s="7">
        <v>45195</v>
      </c>
      <c r="J59" s="7">
        <v>45200</v>
      </c>
      <c r="K59" s="7">
        <v>45473</v>
      </c>
      <c r="L59" s="9"/>
      <c r="M59" s="9"/>
      <c r="N59" s="9"/>
      <c r="O59" s="9"/>
      <c r="P59" s="4" t="s">
        <v>145</v>
      </c>
      <c r="R59" s="133"/>
    </row>
    <row r="60" spans="1:18" x14ac:dyDescent="0.25">
      <c r="A60" s="4" t="s">
        <v>129</v>
      </c>
      <c r="B60" s="4" t="s">
        <v>130</v>
      </c>
      <c r="C60" s="4" t="s">
        <v>26</v>
      </c>
      <c r="D60" s="4" t="s">
        <v>27</v>
      </c>
      <c r="E60" s="11">
        <v>11</v>
      </c>
      <c r="F60" s="5">
        <v>65</v>
      </c>
      <c r="G60" s="6">
        <v>8.2100000000000006E-2</v>
      </c>
      <c r="H60" s="6" t="s">
        <v>12</v>
      </c>
      <c r="I60" s="7">
        <v>42052</v>
      </c>
      <c r="J60" s="7">
        <v>42053</v>
      </c>
      <c r="K60" s="7">
        <v>45199</v>
      </c>
      <c r="L60" s="9"/>
      <c r="M60" s="9"/>
      <c r="N60" s="9"/>
      <c r="O60" s="9"/>
      <c r="P60" s="4" t="s">
        <v>145</v>
      </c>
      <c r="R60" s="133" t="s">
        <v>146</v>
      </c>
    </row>
    <row r="61" spans="1:18" x14ac:dyDescent="0.25">
      <c r="A61" s="4" t="s">
        <v>129</v>
      </c>
      <c r="B61" s="4" t="s">
        <v>132</v>
      </c>
      <c r="C61" s="4" t="s">
        <v>26</v>
      </c>
      <c r="D61" s="4" t="s">
        <v>27</v>
      </c>
      <c r="E61" s="9"/>
      <c r="F61" s="5">
        <v>18.14</v>
      </c>
      <c r="G61" s="6">
        <v>9.74E-2</v>
      </c>
      <c r="H61" s="6" t="s">
        <v>12</v>
      </c>
      <c r="I61" s="7">
        <v>41625</v>
      </c>
      <c r="J61" s="7">
        <v>41626</v>
      </c>
      <c r="K61" s="7">
        <v>42052</v>
      </c>
      <c r="L61" s="9"/>
      <c r="M61" s="9"/>
      <c r="N61" s="9"/>
      <c r="O61" s="9"/>
      <c r="P61" s="4" t="s">
        <v>145</v>
      </c>
      <c r="R61" s="133" t="s">
        <v>146</v>
      </c>
    </row>
    <row r="62" spans="1:18" x14ac:dyDescent="0.25">
      <c r="A62" s="4" t="s">
        <v>129</v>
      </c>
      <c r="B62" s="4" t="s">
        <v>133</v>
      </c>
      <c r="C62" s="4" t="s">
        <v>26</v>
      </c>
      <c r="D62" s="4" t="s">
        <v>27</v>
      </c>
      <c r="E62" s="9"/>
      <c r="F62" s="5">
        <v>16.8</v>
      </c>
      <c r="G62" s="6">
        <v>9.0200000000000002E-2</v>
      </c>
      <c r="H62" s="6" t="s">
        <v>12</v>
      </c>
      <c r="I62" s="7">
        <v>40596</v>
      </c>
      <c r="J62" s="7">
        <v>40597</v>
      </c>
      <c r="K62" s="7">
        <v>41625</v>
      </c>
      <c r="L62" s="9"/>
      <c r="M62" s="9"/>
      <c r="N62" s="9"/>
      <c r="O62" s="9"/>
      <c r="P62" s="4" t="s">
        <v>145</v>
      </c>
      <c r="R62" s="133" t="s">
        <v>146</v>
      </c>
    </row>
    <row r="63" spans="1:18" x14ac:dyDescent="0.25">
      <c r="A63" s="4" t="s">
        <v>129</v>
      </c>
      <c r="B63" s="4" t="s">
        <v>134</v>
      </c>
      <c r="C63" s="4" t="s">
        <v>26</v>
      </c>
      <c r="D63" s="4" t="s">
        <v>27</v>
      </c>
      <c r="E63" s="9"/>
      <c r="F63" s="5">
        <v>16</v>
      </c>
      <c r="G63" s="6">
        <v>8.5900000000000004E-2</v>
      </c>
      <c r="H63" s="6" t="s">
        <v>12</v>
      </c>
      <c r="I63" s="7">
        <v>39700</v>
      </c>
      <c r="J63" s="7">
        <v>39701</v>
      </c>
      <c r="K63" s="7">
        <v>40596</v>
      </c>
      <c r="L63" s="9"/>
      <c r="M63" s="9"/>
      <c r="N63" s="9"/>
      <c r="O63" s="9"/>
      <c r="P63" s="4" t="s">
        <v>145</v>
      </c>
      <c r="R63" s="133" t="s">
        <v>146</v>
      </c>
    </row>
    <row r="64" spans="1:18" x14ac:dyDescent="0.25">
      <c r="A64" s="4" t="s">
        <v>129</v>
      </c>
      <c r="B64" s="4" t="s">
        <v>135</v>
      </c>
      <c r="C64" s="4" t="s">
        <v>26</v>
      </c>
      <c r="D64" s="4" t="s">
        <v>27</v>
      </c>
      <c r="E64" s="9"/>
      <c r="F64" s="5">
        <v>16</v>
      </c>
      <c r="G64" s="6">
        <v>8.14E-2</v>
      </c>
      <c r="H64" s="6" t="s">
        <v>12</v>
      </c>
      <c r="I64" s="7">
        <v>39287</v>
      </c>
      <c r="J64" s="7">
        <v>39288</v>
      </c>
      <c r="K64" s="7">
        <v>39700</v>
      </c>
      <c r="L64" s="9"/>
      <c r="M64" s="9"/>
      <c r="N64" s="9"/>
      <c r="O64" s="9"/>
      <c r="P64" s="4" t="s">
        <v>145</v>
      </c>
      <c r="R64" s="133" t="s">
        <v>146</v>
      </c>
    </row>
    <row r="65" spans="1:18" x14ac:dyDescent="0.25">
      <c r="A65" s="4" t="s">
        <v>129</v>
      </c>
      <c r="B65" s="4" t="s">
        <v>137</v>
      </c>
      <c r="C65" s="4" t="s">
        <v>26</v>
      </c>
      <c r="D65" s="4" t="s">
        <v>27</v>
      </c>
      <c r="E65" s="9"/>
      <c r="F65" s="5">
        <v>16</v>
      </c>
      <c r="G65" s="6">
        <v>7.7200000000000005E-2</v>
      </c>
      <c r="H65" s="6" t="s">
        <v>12</v>
      </c>
      <c r="I65" s="7">
        <v>36150</v>
      </c>
      <c r="J65" s="7">
        <v>36150</v>
      </c>
      <c r="K65" s="7">
        <v>39287</v>
      </c>
      <c r="L65" s="9"/>
      <c r="M65" s="9"/>
      <c r="N65" s="9"/>
      <c r="O65" s="9"/>
      <c r="P65" s="4" t="s">
        <v>145</v>
      </c>
      <c r="R65" s="133" t="s">
        <v>146</v>
      </c>
    </row>
    <row r="66" spans="1:18" x14ac:dyDescent="0.25">
      <c r="A66" s="162" t="s">
        <v>129</v>
      </c>
      <c r="B66" s="162" t="s">
        <v>130</v>
      </c>
      <c r="C66" s="162" t="s">
        <v>28</v>
      </c>
      <c r="D66" s="162" t="s">
        <v>147</v>
      </c>
      <c r="E66" s="163"/>
      <c r="F66" s="164">
        <v>32</v>
      </c>
      <c r="G66" s="163"/>
      <c r="H66" s="165" t="s">
        <v>12</v>
      </c>
      <c r="I66" s="166">
        <v>42052</v>
      </c>
      <c r="J66" s="166">
        <v>42053</v>
      </c>
      <c r="K66" s="166">
        <v>45199</v>
      </c>
      <c r="L66" s="165">
        <v>0.12690000000000001</v>
      </c>
      <c r="M66" s="165">
        <v>8.9099999999999999E-2</v>
      </c>
      <c r="N66" s="165">
        <v>0.1232</v>
      </c>
      <c r="O66" s="165">
        <v>8.0799999999999997E-2</v>
      </c>
      <c r="P66" s="162" t="s">
        <v>148</v>
      </c>
    </row>
    <row r="67" spans="1:18" x14ac:dyDescent="0.25">
      <c r="A67" s="162" t="s">
        <v>129</v>
      </c>
      <c r="B67" s="162" t="s">
        <v>132</v>
      </c>
      <c r="C67" s="162" t="s">
        <v>28</v>
      </c>
      <c r="D67" s="162" t="s">
        <v>147</v>
      </c>
      <c r="E67" s="163"/>
      <c r="F67" s="164">
        <v>28.35</v>
      </c>
      <c r="G67" s="163"/>
      <c r="H67" s="165" t="s">
        <v>12</v>
      </c>
      <c r="I67" s="166">
        <v>41625</v>
      </c>
      <c r="J67" s="166">
        <v>41626</v>
      </c>
      <c r="K67" s="166">
        <v>42052</v>
      </c>
      <c r="L67" s="165">
        <v>0.12690000000000001</v>
      </c>
      <c r="M67" s="165">
        <v>8.9099999999999999E-2</v>
      </c>
      <c r="N67" s="165">
        <v>0.1232</v>
      </c>
      <c r="O67" s="165">
        <v>8.0799999999999997E-2</v>
      </c>
      <c r="P67" s="162" t="s">
        <v>148</v>
      </c>
    </row>
    <row r="68" spans="1:18" x14ac:dyDescent="0.25">
      <c r="A68" s="162" t="s">
        <v>129</v>
      </c>
      <c r="B68" s="162" t="s">
        <v>133</v>
      </c>
      <c r="C68" s="162" t="s">
        <v>28</v>
      </c>
      <c r="D68" s="162" t="s">
        <v>147</v>
      </c>
      <c r="E68" s="163"/>
      <c r="F68" s="164">
        <v>26.25</v>
      </c>
      <c r="G68" s="163"/>
      <c r="H68" s="165" t="s">
        <v>12</v>
      </c>
      <c r="I68" s="166">
        <v>40596</v>
      </c>
      <c r="J68" s="166">
        <v>40597</v>
      </c>
      <c r="K68" s="166">
        <v>41625</v>
      </c>
      <c r="L68" s="165">
        <v>0.11749999999999999</v>
      </c>
      <c r="M68" s="165">
        <v>8.2500000000000004E-2</v>
      </c>
      <c r="N68" s="165">
        <v>0.11409999999999999</v>
      </c>
      <c r="O68" s="165">
        <v>7.4899999999999994E-2</v>
      </c>
      <c r="P68" s="162" t="s">
        <v>148</v>
      </c>
    </row>
    <row r="69" spans="1:18" x14ac:dyDescent="0.25">
      <c r="A69" s="162" t="s">
        <v>129</v>
      </c>
      <c r="B69" s="162" t="s">
        <v>134</v>
      </c>
      <c r="C69" s="162" t="s">
        <v>28</v>
      </c>
      <c r="D69" s="162" t="s">
        <v>147</v>
      </c>
      <c r="E69" s="163"/>
      <c r="F69" s="164">
        <v>25</v>
      </c>
      <c r="G69" s="163"/>
      <c r="H69" s="165" t="s">
        <v>12</v>
      </c>
      <c r="I69" s="166">
        <v>39700</v>
      </c>
      <c r="J69" s="166">
        <v>39701</v>
      </c>
      <c r="K69" s="166">
        <v>40596</v>
      </c>
      <c r="L69" s="165">
        <v>0.1119</v>
      </c>
      <c r="M69" s="165">
        <v>7.8600000000000003E-2</v>
      </c>
      <c r="N69" s="165">
        <v>0.1087</v>
      </c>
      <c r="O69" s="165">
        <v>7.1300000000000002E-2</v>
      </c>
      <c r="P69" s="162" t="s">
        <v>148</v>
      </c>
    </row>
    <row r="70" spans="1:18" x14ac:dyDescent="0.25">
      <c r="A70" s="162" t="s">
        <v>129</v>
      </c>
      <c r="B70" s="162" t="s">
        <v>135</v>
      </c>
      <c r="C70" s="162" t="s">
        <v>28</v>
      </c>
      <c r="D70" s="162" t="s">
        <v>147</v>
      </c>
      <c r="E70" s="163"/>
      <c r="F70" s="164">
        <v>25</v>
      </c>
      <c r="G70" s="163"/>
      <c r="H70" s="165" t="s">
        <v>12</v>
      </c>
      <c r="I70" s="166">
        <v>39287</v>
      </c>
      <c r="J70" s="166">
        <v>39288</v>
      </c>
      <c r="K70" s="166">
        <v>39700</v>
      </c>
      <c r="L70" s="165">
        <v>0.1061</v>
      </c>
      <c r="M70" s="165">
        <v>7.4499999999999997E-2</v>
      </c>
      <c r="N70" s="165">
        <v>0.10299999999999999</v>
      </c>
      <c r="O70" s="165">
        <v>6.7599999999999993E-2</v>
      </c>
      <c r="P70" s="162" t="s">
        <v>148</v>
      </c>
    </row>
    <row r="71" spans="1:18" x14ac:dyDescent="0.25">
      <c r="A71" s="162" t="s">
        <v>129</v>
      </c>
      <c r="B71" s="162" t="s">
        <v>149</v>
      </c>
      <c r="C71" s="162" t="s">
        <v>28</v>
      </c>
      <c r="D71" s="162" t="s">
        <v>147</v>
      </c>
      <c r="E71" s="163"/>
      <c r="F71" s="164">
        <v>25</v>
      </c>
      <c r="G71" s="163"/>
      <c r="H71" s="165" t="s">
        <v>12</v>
      </c>
      <c r="I71" s="166">
        <v>36963</v>
      </c>
      <c r="J71" s="166">
        <v>36963</v>
      </c>
      <c r="K71" s="166">
        <v>39287</v>
      </c>
      <c r="L71" s="165">
        <v>0.10059999999999999</v>
      </c>
      <c r="M71" s="165">
        <v>7.0599999999999996E-2</v>
      </c>
      <c r="N71" s="165">
        <v>9.7600000000000006E-2</v>
      </c>
      <c r="O71" s="165">
        <v>6.7599999999999993E-2</v>
      </c>
      <c r="P71" s="162" t="s">
        <v>148</v>
      </c>
    </row>
    <row r="72" spans="1:18" x14ac:dyDescent="0.25">
      <c r="A72" s="162" t="s">
        <v>129</v>
      </c>
      <c r="B72" s="162" t="s">
        <v>130</v>
      </c>
      <c r="C72" s="162" t="s">
        <v>33</v>
      </c>
      <c r="D72" s="162" t="s">
        <v>150</v>
      </c>
      <c r="E72" s="163"/>
      <c r="F72" s="164">
        <v>17</v>
      </c>
      <c r="G72" s="163"/>
      <c r="H72" s="165" t="s">
        <v>12</v>
      </c>
      <c r="I72" s="166">
        <v>42052</v>
      </c>
      <c r="J72" s="166">
        <v>42053</v>
      </c>
      <c r="K72" s="166">
        <v>45199</v>
      </c>
      <c r="L72" s="165">
        <v>0.12690000000000001</v>
      </c>
      <c r="M72" s="165">
        <v>8.9099999999999999E-2</v>
      </c>
      <c r="N72" s="165">
        <v>0.1232</v>
      </c>
      <c r="O72" s="165">
        <v>8.0799999999999997E-2</v>
      </c>
      <c r="P72" s="162"/>
    </row>
    <row r="73" spans="1:18" x14ac:dyDescent="0.25">
      <c r="A73" s="162" t="s">
        <v>129</v>
      </c>
      <c r="B73" s="162" t="s">
        <v>132</v>
      </c>
      <c r="C73" s="162" t="s">
        <v>33</v>
      </c>
      <c r="D73" s="162" t="s">
        <v>150</v>
      </c>
      <c r="E73" s="163"/>
      <c r="F73" s="164">
        <v>10.039999999999999</v>
      </c>
      <c r="G73" s="163"/>
      <c r="H73" s="165" t="s">
        <v>12</v>
      </c>
      <c r="I73" s="166">
        <v>41625</v>
      </c>
      <c r="J73" s="166">
        <v>41626</v>
      </c>
      <c r="K73" s="166">
        <v>42052</v>
      </c>
      <c r="L73" s="165">
        <v>0.12690000000000001</v>
      </c>
      <c r="M73" s="165">
        <v>8.9099999999999999E-2</v>
      </c>
      <c r="N73" s="165">
        <v>0.1232</v>
      </c>
      <c r="O73" s="165">
        <v>8.0799999999999997E-2</v>
      </c>
      <c r="P73" s="162"/>
    </row>
    <row r="74" spans="1:18" x14ac:dyDescent="0.25">
      <c r="A74" s="162" t="s">
        <v>129</v>
      </c>
      <c r="B74" s="162" t="s">
        <v>133</v>
      </c>
      <c r="C74" s="162" t="s">
        <v>33</v>
      </c>
      <c r="D74" s="162" t="s">
        <v>150</v>
      </c>
      <c r="E74" s="163"/>
      <c r="F74" s="164">
        <v>9.3000000000000007</v>
      </c>
      <c r="G74" s="163"/>
      <c r="H74" s="165" t="s">
        <v>12</v>
      </c>
      <c r="I74" s="166">
        <v>40596</v>
      </c>
      <c r="J74" s="166">
        <v>40597</v>
      </c>
      <c r="K74" s="166">
        <v>41625</v>
      </c>
      <c r="L74" s="165">
        <v>0.11749999999999999</v>
      </c>
      <c r="M74" s="165">
        <v>8.2500000000000004E-2</v>
      </c>
      <c r="N74" s="165">
        <v>0.11409999999999999</v>
      </c>
      <c r="O74" s="165">
        <v>7.4899999999999994E-2</v>
      </c>
      <c r="P74" s="162"/>
    </row>
    <row r="75" spans="1:18" x14ac:dyDescent="0.25">
      <c r="A75" s="162" t="s">
        <v>129</v>
      </c>
      <c r="B75" s="162" t="s">
        <v>130</v>
      </c>
      <c r="C75" s="162" t="s">
        <v>38</v>
      </c>
      <c r="D75" s="162" t="s">
        <v>151</v>
      </c>
      <c r="E75" s="163"/>
      <c r="F75" s="164">
        <v>32</v>
      </c>
      <c r="G75" s="163"/>
      <c r="H75" s="165" t="s">
        <v>12</v>
      </c>
      <c r="I75" s="166">
        <v>42052</v>
      </c>
      <c r="J75" s="166">
        <v>42053</v>
      </c>
      <c r="K75" s="166">
        <v>45199</v>
      </c>
      <c r="L75" s="165">
        <v>0.12089999999999999</v>
      </c>
      <c r="M75" s="165">
        <v>8.4900000000000003E-2</v>
      </c>
      <c r="N75" s="165">
        <v>0.1174</v>
      </c>
      <c r="O75" s="165">
        <v>7.6999999999999999E-2</v>
      </c>
      <c r="P75" s="162"/>
    </row>
    <row r="76" spans="1:18" x14ac:dyDescent="0.25">
      <c r="A76" s="162" t="s">
        <v>129</v>
      </c>
      <c r="B76" s="162" t="s">
        <v>132</v>
      </c>
      <c r="C76" s="162" t="s">
        <v>38</v>
      </c>
      <c r="D76" s="162" t="s">
        <v>151</v>
      </c>
      <c r="E76" s="163"/>
      <c r="F76" s="164">
        <v>27</v>
      </c>
      <c r="G76" s="163"/>
      <c r="H76" s="165" t="s">
        <v>12</v>
      </c>
      <c r="I76" s="166">
        <v>41625</v>
      </c>
      <c r="J76" s="166">
        <v>41626</v>
      </c>
      <c r="K76" s="166">
        <v>42052</v>
      </c>
      <c r="L76" s="165">
        <v>0.12089999999999999</v>
      </c>
      <c r="M76" s="165">
        <v>8.4900000000000003E-2</v>
      </c>
      <c r="N76" s="165">
        <v>0.1174</v>
      </c>
      <c r="O76" s="165">
        <v>7.6999999999999999E-2</v>
      </c>
      <c r="P76" s="162"/>
    </row>
    <row r="77" spans="1:18" x14ac:dyDescent="0.25">
      <c r="A77" s="162" t="s">
        <v>129</v>
      </c>
      <c r="B77" s="162" t="s">
        <v>133</v>
      </c>
      <c r="C77" s="162" t="s">
        <v>38</v>
      </c>
      <c r="D77" s="162" t="s">
        <v>151</v>
      </c>
      <c r="E77" s="163"/>
      <c r="F77" s="164">
        <v>25</v>
      </c>
      <c r="G77" s="163"/>
      <c r="H77" s="165" t="s">
        <v>12</v>
      </c>
      <c r="I77" s="166">
        <v>40596</v>
      </c>
      <c r="J77" s="166">
        <v>40597</v>
      </c>
      <c r="K77" s="166">
        <v>41625</v>
      </c>
      <c r="L77" s="165">
        <v>0.1119</v>
      </c>
      <c r="M77" s="165">
        <v>7.8600000000000003E-2</v>
      </c>
      <c r="N77" s="165">
        <v>0.1087</v>
      </c>
      <c r="O77" s="165">
        <v>7.1300000000000002E-2</v>
      </c>
      <c r="P77" s="162"/>
    </row>
    <row r="78" spans="1:18" x14ac:dyDescent="0.25">
      <c r="A78" s="162" t="s">
        <v>129</v>
      </c>
      <c r="B78" s="162" t="s">
        <v>130</v>
      </c>
      <c r="C78" s="162" t="s">
        <v>43</v>
      </c>
      <c r="D78" s="162" t="s">
        <v>152</v>
      </c>
      <c r="E78" s="163"/>
      <c r="F78" s="164">
        <v>32</v>
      </c>
      <c r="G78" s="163"/>
      <c r="H78" s="165" t="s">
        <v>12</v>
      </c>
      <c r="I78" s="166">
        <v>42052</v>
      </c>
      <c r="J78" s="166">
        <v>42053</v>
      </c>
      <c r="K78" s="166">
        <v>45199</v>
      </c>
      <c r="L78" s="165">
        <v>0.12089999999999999</v>
      </c>
      <c r="M78" s="165">
        <v>8.4900000000000003E-2</v>
      </c>
      <c r="N78" s="165">
        <v>0.1174</v>
      </c>
      <c r="O78" s="165">
        <v>7.6999999999999999E-2</v>
      </c>
      <c r="P78" s="162"/>
    </row>
    <row r="79" spans="1:18" x14ac:dyDescent="0.25">
      <c r="A79" s="162" t="s">
        <v>129</v>
      </c>
      <c r="B79" s="162" t="s">
        <v>132</v>
      </c>
      <c r="C79" s="162" t="s">
        <v>43</v>
      </c>
      <c r="D79" s="162" t="s">
        <v>152</v>
      </c>
      <c r="E79" s="163"/>
      <c r="F79" s="164">
        <v>27</v>
      </c>
      <c r="G79" s="163"/>
      <c r="H79" s="165" t="s">
        <v>12</v>
      </c>
      <c r="I79" s="166">
        <v>41625</v>
      </c>
      <c r="J79" s="166">
        <v>41626</v>
      </c>
      <c r="K79" s="166">
        <v>42052</v>
      </c>
      <c r="L79" s="165">
        <v>0.12089999999999999</v>
      </c>
      <c r="M79" s="165">
        <v>8.4900000000000003E-2</v>
      </c>
      <c r="N79" s="165">
        <v>0.1174</v>
      </c>
      <c r="O79" s="165">
        <v>7.6999999999999999E-2</v>
      </c>
      <c r="P79" s="162"/>
    </row>
    <row r="80" spans="1:18" x14ac:dyDescent="0.25">
      <c r="A80" s="162" t="s">
        <v>129</v>
      </c>
      <c r="B80" s="162" t="s">
        <v>133</v>
      </c>
      <c r="C80" s="162" t="s">
        <v>43</v>
      </c>
      <c r="D80" s="162" t="s">
        <v>152</v>
      </c>
      <c r="E80" s="163"/>
      <c r="F80" s="164">
        <v>25</v>
      </c>
      <c r="G80" s="163"/>
      <c r="H80" s="165" t="s">
        <v>12</v>
      </c>
      <c r="I80" s="166">
        <v>40596</v>
      </c>
      <c r="J80" s="166">
        <v>40597</v>
      </c>
      <c r="K80" s="166">
        <v>41625</v>
      </c>
      <c r="L80" s="165">
        <v>0.1119</v>
      </c>
      <c r="M80" s="165">
        <v>7.8600000000000003E-2</v>
      </c>
      <c r="N80" s="165">
        <v>0.1087</v>
      </c>
      <c r="O80" s="165">
        <v>7.1300000000000002E-2</v>
      </c>
      <c r="P80" s="162"/>
    </row>
    <row r="81" spans="1:18" x14ac:dyDescent="0.25">
      <c r="A81" s="162" t="s">
        <v>129</v>
      </c>
      <c r="B81" s="162" t="s">
        <v>133</v>
      </c>
      <c r="C81" s="167"/>
      <c r="D81" s="162" t="s">
        <v>48</v>
      </c>
      <c r="E81" s="168"/>
      <c r="F81" s="164">
        <v>0.5</v>
      </c>
      <c r="G81" s="168"/>
      <c r="H81" s="165" t="s">
        <v>49</v>
      </c>
      <c r="I81" s="166">
        <v>40596</v>
      </c>
      <c r="J81" s="166">
        <v>40597</v>
      </c>
      <c r="K81" s="166">
        <v>41625</v>
      </c>
      <c r="L81" s="168"/>
      <c r="M81" s="168"/>
      <c r="N81" s="168"/>
      <c r="O81" s="168"/>
      <c r="P81" s="162" t="s">
        <v>153</v>
      </c>
    </row>
    <row r="82" spans="1:18" x14ac:dyDescent="0.25">
      <c r="A82" s="162" t="s">
        <v>129</v>
      </c>
      <c r="B82" s="162" t="s">
        <v>154</v>
      </c>
      <c r="C82" s="167"/>
      <c r="D82" s="162" t="s">
        <v>48</v>
      </c>
      <c r="E82" s="168"/>
      <c r="F82" s="164">
        <v>1.8</v>
      </c>
      <c r="G82" s="168"/>
      <c r="H82" s="165" t="s">
        <v>49</v>
      </c>
      <c r="I82" s="166">
        <v>38454</v>
      </c>
      <c r="J82" s="166">
        <v>38504</v>
      </c>
      <c r="K82" s="166">
        <v>40596</v>
      </c>
      <c r="L82" s="168"/>
      <c r="M82" s="168"/>
      <c r="N82" s="168"/>
      <c r="O82" s="168"/>
      <c r="P82" s="162" t="s">
        <v>153</v>
      </c>
    </row>
    <row r="83" spans="1:18" x14ac:dyDescent="0.25">
      <c r="A83" s="169" t="s">
        <v>129</v>
      </c>
      <c r="B83" s="169" t="s">
        <v>133</v>
      </c>
      <c r="C83" s="167"/>
      <c r="D83" s="169" t="s">
        <v>50</v>
      </c>
      <c r="E83" s="168"/>
      <c r="F83" s="170">
        <v>5.0000000000000001E-3</v>
      </c>
      <c r="G83" s="168"/>
      <c r="H83" s="171" t="s">
        <v>12</v>
      </c>
      <c r="I83" s="172">
        <v>40596</v>
      </c>
      <c r="J83" s="172">
        <v>40597</v>
      </c>
      <c r="K83" s="172">
        <v>41625</v>
      </c>
      <c r="L83" s="168"/>
      <c r="M83" s="168"/>
      <c r="N83" s="168"/>
      <c r="O83" s="168"/>
      <c r="P83" s="169" t="s">
        <v>155</v>
      </c>
    </row>
    <row r="84" spans="1:18" x14ac:dyDescent="0.25">
      <c r="A84" s="162" t="s">
        <v>129</v>
      </c>
      <c r="B84" s="162" t="s">
        <v>154</v>
      </c>
      <c r="C84" s="167"/>
      <c r="D84" s="162" t="s">
        <v>50</v>
      </c>
      <c r="E84" s="168"/>
      <c r="F84" s="173">
        <v>1.7999999999999999E-2</v>
      </c>
      <c r="G84" s="168"/>
      <c r="H84" s="165" t="s">
        <v>12</v>
      </c>
      <c r="I84" s="166">
        <v>38454</v>
      </c>
      <c r="J84" s="166">
        <v>38504</v>
      </c>
      <c r="K84" s="166">
        <v>40596</v>
      </c>
      <c r="L84" s="168"/>
      <c r="M84" s="168"/>
      <c r="N84" s="168"/>
      <c r="O84" s="168"/>
      <c r="P84" s="162" t="s">
        <v>155</v>
      </c>
    </row>
    <row r="85" spans="1:18" x14ac:dyDescent="0.25">
      <c r="A85" s="221" t="s">
        <v>129</v>
      </c>
      <c r="B85" s="221" t="s">
        <v>9</v>
      </c>
      <c r="C85" s="221" t="str">
        <f>C86</f>
        <v>6-W</v>
      </c>
      <c r="D85" s="221" t="str">
        <f>D86</f>
        <v>Muni Water Production</v>
      </c>
      <c r="E85" s="210"/>
      <c r="F85" s="223">
        <v>228.64</v>
      </c>
      <c r="G85" s="210">
        <v>0.02</v>
      </c>
      <c r="H85" s="210" t="s">
        <v>12</v>
      </c>
      <c r="I85" s="211">
        <v>45474</v>
      </c>
      <c r="J85" s="211"/>
      <c r="K85" s="211"/>
      <c r="L85" s="210"/>
      <c r="M85" s="210"/>
      <c r="N85" s="210"/>
      <c r="O85" s="210"/>
      <c r="P85" s="221"/>
      <c r="Q85" s="46"/>
      <c r="R85" s="132"/>
    </row>
    <row r="86" spans="1:18" x14ac:dyDescent="0.25">
      <c r="A86" s="4" t="s">
        <v>129</v>
      </c>
      <c r="B86" s="4" t="s">
        <v>130</v>
      </c>
      <c r="C86" s="4" t="s">
        <v>156</v>
      </c>
      <c r="D86" s="4" t="s">
        <v>157</v>
      </c>
      <c r="E86" s="212"/>
      <c r="F86" s="44">
        <v>217.75</v>
      </c>
      <c r="G86" s="212">
        <v>1.7999999999999999E-2</v>
      </c>
      <c r="H86" s="226" t="s">
        <v>12</v>
      </c>
      <c r="I86" s="7">
        <v>42052</v>
      </c>
      <c r="J86" s="7">
        <v>42053</v>
      </c>
      <c r="K86" s="7">
        <v>45473</v>
      </c>
      <c r="L86" s="212"/>
      <c r="M86" s="212"/>
      <c r="N86" s="212"/>
      <c r="O86" s="212"/>
      <c r="P86" s="4"/>
    </row>
    <row r="87" spans="1:18" x14ac:dyDescent="0.25">
      <c r="A87" s="4" t="s">
        <v>129</v>
      </c>
      <c r="B87" s="4" t="s">
        <v>132</v>
      </c>
      <c r="C87" s="4" t="s">
        <v>156</v>
      </c>
      <c r="D87" s="4" t="s">
        <v>157</v>
      </c>
      <c r="E87" s="212"/>
      <c r="F87" s="44">
        <v>170.1</v>
      </c>
      <c r="G87" s="212"/>
      <c r="H87" s="226"/>
      <c r="I87" s="7">
        <v>41625</v>
      </c>
      <c r="J87" s="7">
        <v>41626</v>
      </c>
      <c r="K87" s="7">
        <v>42052</v>
      </c>
      <c r="L87" s="212"/>
      <c r="M87" s="212"/>
      <c r="N87" s="212"/>
      <c r="O87" s="212"/>
      <c r="P87" s="4"/>
    </row>
    <row r="88" spans="1:18" x14ac:dyDescent="0.25">
      <c r="A88" s="4" t="s">
        <v>129</v>
      </c>
      <c r="B88" s="4" t="s">
        <v>133</v>
      </c>
      <c r="C88" s="4" t="s">
        <v>156</v>
      </c>
      <c r="D88" s="4" t="s">
        <v>157</v>
      </c>
      <c r="E88" s="10"/>
      <c r="F88" s="5">
        <v>157.5</v>
      </c>
      <c r="G88" s="10"/>
      <c r="H88" s="6"/>
      <c r="I88" s="7">
        <v>40596</v>
      </c>
      <c r="J88" s="7">
        <v>40597</v>
      </c>
      <c r="K88" s="7">
        <v>41625</v>
      </c>
      <c r="L88" s="10"/>
      <c r="M88" s="10"/>
      <c r="N88" s="10"/>
      <c r="O88" s="10"/>
      <c r="P88" s="4"/>
    </row>
    <row r="89" spans="1:18" x14ac:dyDescent="0.25">
      <c r="A89" s="4" t="s">
        <v>129</v>
      </c>
      <c r="B89" s="4" t="s">
        <v>158</v>
      </c>
      <c r="C89" s="4" t="s">
        <v>156</v>
      </c>
      <c r="D89" s="4" t="s">
        <v>157</v>
      </c>
      <c r="E89" s="10"/>
      <c r="F89" s="5">
        <v>150</v>
      </c>
      <c r="G89" s="10"/>
      <c r="H89" s="6"/>
      <c r="I89" s="7">
        <v>35968</v>
      </c>
      <c r="J89" s="7">
        <v>35968</v>
      </c>
      <c r="K89" s="7">
        <v>40596</v>
      </c>
      <c r="L89" s="10"/>
      <c r="M89" s="10"/>
      <c r="N89" s="10"/>
      <c r="O89" s="10"/>
      <c r="P89" s="4"/>
    </row>
    <row r="90" spans="1:18" x14ac:dyDescent="0.25">
      <c r="A90" s="221" t="s">
        <v>129</v>
      </c>
      <c r="B90" s="221" t="s">
        <v>9</v>
      </c>
      <c r="C90" s="221" t="s">
        <v>51</v>
      </c>
      <c r="D90" s="221" t="s">
        <v>52</v>
      </c>
      <c r="E90" s="222"/>
      <c r="F90" s="223">
        <v>20.14</v>
      </c>
      <c r="G90" s="210">
        <v>0.12640000000000001</v>
      </c>
      <c r="H90" s="210" t="s">
        <v>12</v>
      </c>
      <c r="I90" s="211">
        <v>45195</v>
      </c>
      <c r="J90" s="211">
        <v>45474</v>
      </c>
      <c r="K90" s="211"/>
      <c r="L90" s="222"/>
      <c r="M90" s="222"/>
      <c r="N90" s="222"/>
      <c r="O90" s="222"/>
      <c r="P90" s="221" t="s">
        <v>159</v>
      </c>
    </row>
    <row r="91" spans="1:18" x14ac:dyDescent="0.25">
      <c r="A91" s="4" t="s">
        <v>129</v>
      </c>
      <c r="B91" s="4" t="s">
        <v>9</v>
      </c>
      <c r="C91" s="4" t="str">
        <f>C92</f>
        <v>6-P</v>
      </c>
      <c r="D91" s="4" t="str">
        <f>D92</f>
        <v>Street &amp; Traffic Lights</v>
      </c>
      <c r="E91" s="10"/>
      <c r="F91" s="5">
        <v>19.18</v>
      </c>
      <c r="G91" s="6">
        <v>0.11459999999999999</v>
      </c>
      <c r="H91" s="6" t="s">
        <v>12</v>
      </c>
      <c r="I91" s="7">
        <v>45195</v>
      </c>
      <c r="J91" s="7">
        <v>45200</v>
      </c>
      <c r="K91" s="7">
        <v>45473</v>
      </c>
      <c r="L91" s="10"/>
      <c r="M91" s="10"/>
      <c r="N91" s="10"/>
      <c r="O91" s="10"/>
      <c r="P91" s="4" t="s">
        <v>159</v>
      </c>
      <c r="Q91" s="46"/>
      <c r="R91" s="132"/>
    </row>
    <row r="92" spans="1:18" x14ac:dyDescent="0.25">
      <c r="A92" s="4" t="s">
        <v>129</v>
      </c>
      <c r="B92" s="4" t="s">
        <v>130</v>
      </c>
      <c r="C92" s="4" t="s">
        <v>51</v>
      </c>
      <c r="D92" s="4" t="s">
        <v>52</v>
      </c>
      <c r="E92" s="10"/>
      <c r="F92" s="5">
        <v>19.18</v>
      </c>
      <c r="G92" s="6">
        <v>0.1031</v>
      </c>
      <c r="H92" s="6" t="s">
        <v>12</v>
      </c>
      <c r="I92" s="7">
        <v>42052</v>
      </c>
      <c r="J92" s="7">
        <v>42053</v>
      </c>
      <c r="K92" s="7">
        <v>45199</v>
      </c>
      <c r="L92" s="10"/>
      <c r="M92" s="10"/>
      <c r="N92" s="10"/>
      <c r="O92" s="10"/>
      <c r="P92" s="4" t="s">
        <v>159</v>
      </c>
    </row>
    <row r="93" spans="1:18" x14ac:dyDescent="0.25">
      <c r="A93" s="4" t="s">
        <v>129</v>
      </c>
      <c r="B93" s="4" t="s">
        <v>132</v>
      </c>
      <c r="C93" s="4" t="s">
        <v>51</v>
      </c>
      <c r="D93" s="4" t="s">
        <v>52</v>
      </c>
      <c r="E93" s="10"/>
      <c r="F93" s="5">
        <v>17.239999999999998</v>
      </c>
      <c r="G93" s="6">
        <v>9.2600000000000002E-2</v>
      </c>
      <c r="H93" s="6" t="s">
        <v>12</v>
      </c>
      <c r="I93" s="7">
        <v>41625</v>
      </c>
      <c r="J93" s="7">
        <v>41626</v>
      </c>
      <c r="K93" s="7">
        <v>42052</v>
      </c>
      <c r="L93" s="10"/>
      <c r="M93" s="10"/>
      <c r="N93" s="10"/>
      <c r="O93" s="10"/>
      <c r="P93" s="4" t="s">
        <v>159</v>
      </c>
    </row>
    <row r="94" spans="1:18" x14ac:dyDescent="0.25">
      <c r="A94" s="4" t="s">
        <v>129</v>
      </c>
      <c r="B94" s="4" t="s">
        <v>133</v>
      </c>
      <c r="C94" s="4" t="s">
        <v>51</v>
      </c>
      <c r="D94" s="4" t="s">
        <v>52</v>
      </c>
      <c r="E94" s="10"/>
      <c r="F94" s="5">
        <v>15.96</v>
      </c>
      <c r="G94" s="6">
        <v>8.5699999999999998E-2</v>
      </c>
      <c r="H94" s="6" t="s">
        <v>12</v>
      </c>
      <c r="I94" s="7">
        <v>40596</v>
      </c>
      <c r="J94" s="7">
        <v>40597</v>
      </c>
      <c r="K94" s="7">
        <v>41625</v>
      </c>
      <c r="L94" s="10"/>
      <c r="M94" s="10"/>
      <c r="N94" s="10"/>
      <c r="O94" s="10"/>
      <c r="P94" s="4" t="s">
        <v>159</v>
      </c>
    </row>
    <row r="95" spans="1:18" x14ac:dyDescent="0.25">
      <c r="A95" s="4" t="s">
        <v>129</v>
      </c>
      <c r="B95" s="4" t="s">
        <v>134</v>
      </c>
      <c r="C95" s="4" t="s">
        <v>51</v>
      </c>
      <c r="D95" s="4" t="s">
        <v>52</v>
      </c>
      <c r="E95" s="10"/>
      <c r="F95" s="5">
        <v>15.2</v>
      </c>
      <c r="G95" s="6">
        <v>8.1600000000000006E-2</v>
      </c>
      <c r="H95" s="6" t="s">
        <v>12</v>
      </c>
      <c r="I95" s="7">
        <v>39700</v>
      </c>
      <c r="J95" s="7">
        <v>39701</v>
      </c>
      <c r="K95" s="7">
        <v>40596</v>
      </c>
      <c r="L95" s="10"/>
      <c r="M95" s="10"/>
      <c r="N95" s="10"/>
      <c r="O95" s="10"/>
      <c r="P95" s="4" t="s">
        <v>159</v>
      </c>
    </row>
    <row r="96" spans="1:18" x14ac:dyDescent="0.25">
      <c r="A96" s="4" t="s">
        <v>129</v>
      </c>
      <c r="B96" s="4" t="s">
        <v>135</v>
      </c>
      <c r="C96" s="4" t="s">
        <v>51</v>
      </c>
      <c r="D96" s="4" t="s">
        <v>52</v>
      </c>
      <c r="E96" s="10"/>
      <c r="F96" s="5">
        <v>15.2</v>
      </c>
      <c r="G96" s="6">
        <v>7.7299999999999994E-2</v>
      </c>
      <c r="H96" s="6" t="s">
        <v>12</v>
      </c>
      <c r="I96" s="7">
        <v>39287</v>
      </c>
      <c r="J96" s="7">
        <v>39288</v>
      </c>
      <c r="K96" s="7">
        <v>39700</v>
      </c>
      <c r="L96" s="10"/>
      <c r="M96" s="10"/>
      <c r="N96" s="10"/>
      <c r="O96" s="10"/>
      <c r="P96" s="4" t="s">
        <v>159</v>
      </c>
    </row>
    <row r="97" spans="1:18" x14ac:dyDescent="0.25">
      <c r="A97" s="4" t="s">
        <v>129</v>
      </c>
      <c r="B97" s="4" t="s">
        <v>154</v>
      </c>
      <c r="C97" s="4" t="s">
        <v>51</v>
      </c>
      <c r="D97" s="4" t="s">
        <v>52</v>
      </c>
      <c r="E97" s="10"/>
      <c r="F97" s="5">
        <v>15.2</v>
      </c>
      <c r="G97" s="6">
        <v>7.3300000000000004E-2</v>
      </c>
      <c r="H97" s="6" t="s">
        <v>12</v>
      </c>
      <c r="I97" s="7">
        <v>38454</v>
      </c>
      <c r="J97" s="7">
        <v>38504</v>
      </c>
      <c r="K97" s="7">
        <v>39700</v>
      </c>
      <c r="L97" s="10"/>
      <c r="M97" s="10"/>
      <c r="N97" s="10"/>
      <c r="O97" s="10"/>
      <c r="P97" s="4" t="s">
        <v>159</v>
      </c>
    </row>
    <row r="98" spans="1:18" x14ac:dyDescent="0.25">
      <c r="A98" s="4" t="s">
        <v>129</v>
      </c>
      <c r="B98" s="4" t="s">
        <v>141</v>
      </c>
      <c r="C98" s="4" t="s">
        <v>51</v>
      </c>
      <c r="D98" s="4" t="s">
        <v>52</v>
      </c>
      <c r="E98" s="9"/>
      <c r="F98" s="5">
        <v>15.2</v>
      </c>
      <c r="G98" s="6">
        <v>7.3300000000000004E-2</v>
      </c>
      <c r="H98" s="6" t="s">
        <v>12</v>
      </c>
      <c r="I98" s="7">
        <v>36150</v>
      </c>
      <c r="J98" s="7">
        <v>36150</v>
      </c>
      <c r="K98" s="7">
        <v>38504</v>
      </c>
      <c r="L98" s="9"/>
      <c r="M98" s="9"/>
      <c r="N98" s="9"/>
      <c r="O98" s="9"/>
      <c r="P98" s="4" t="s">
        <v>159</v>
      </c>
      <c r="R98" s="133"/>
    </row>
    <row r="99" spans="1:18" x14ac:dyDescent="0.25">
      <c r="A99" s="1" t="s">
        <v>129</v>
      </c>
      <c r="B99" s="1" t="s">
        <v>9</v>
      </c>
      <c r="C99" s="1" t="str">
        <f>C100</f>
        <v>6-Q</v>
      </c>
      <c r="D99" s="1" t="str">
        <f>D100</f>
        <v>Private Area Lighting</v>
      </c>
      <c r="E99" s="10"/>
      <c r="F99" s="24"/>
      <c r="G99" s="10"/>
      <c r="H99" s="10"/>
      <c r="I99" s="25"/>
      <c r="J99" s="25"/>
      <c r="K99" s="25"/>
      <c r="L99" s="10"/>
      <c r="M99" s="10"/>
      <c r="N99" s="10"/>
      <c r="O99" s="10"/>
      <c r="P99" s="1"/>
      <c r="Q99" s="46"/>
      <c r="R99" s="132"/>
    </row>
    <row r="100" spans="1:18" x14ac:dyDescent="0.25">
      <c r="A100" s="4" t="s">
        <v>129</v>
      </c>
      <c r="B100" s="4" t="s">
        <v>130</v>
      </c>
      <c r="C100" s="4" t="s">
        <v>53</v>
      </c>
      <c r="D100" s="4" t="s">
        <v>160</v>
      </c>
      <c r="E100" s="10"/>
      <c r="F100" s="24"/>
      <c r="G100" s="10"/>
      <c r="H100" s="10"/>
      <c r="I100" s="25"/>
      <c r="J100" s="25"/>
      <c r="K100" s="25"/>
      <c r="L100" s="10"/>
      <c r="M100" s="10"/>
      <c r="N100" s="10"/>
      <c r="O100" s="10"/>
      <c r="P100" s="23" t="s">
        <v>161</v>
      </c>
    </row>
  </sheetData>
  <autoFilter ref="A1:P100" xr:uid="{00000000-0009-0000-0000-000001000000}"/>
  <pageMargins left="0.25" right="0.25" top="0.75" bottom="0.75" header="0.3" footer="0.3"/>
  <pageSetup paperSize="5" scale="71" fitToHeight="0" orientation="landscape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66"/>
  <sheetViews>
    <sheetView workbookViewId="0">
      <selection activeCell="O16" sqref="O16"/>
    </sheetView>
  </sheetViews>
  <sheetFormatPr defaultRowHeight="15" x14ac:dyDescent="0.25"/>
  <cols>
    <col min="1" max="1" width="7.5703125" bestFit="1" customWidth="1"/>
    <col min="2" max="2" width="11.7109375" bestFit="1" customWidth="1"/>
    <col min="3" max="3" width="6.7109375" bestFit="1" customWidth="1"/>
    <col min="4" max="4" width="26.5703125" bestFit="1" customWidth="1"/>
    <col min="5" max="6" width="11.5703125" bestFit="1" customWidth="1"/>
    <col min="7" max="7" width="12.7109375" bestFit="1" customWidth="1"/>
    <col min="8" max="8" width="14.5703125" customWidth="1"/>
    <col min="9" max="11" width="10.7109375" bestFit="1" customWidth="1"/>
    <col min="12" max="15" width="12.7109375" customWidth="1"/>
    <col min="16" max="16" width="19.42578125" bestFit="1" customWidth="1"/>
  </cols>
  <sheetData>
    <row r="1" spans="1:12" ht="30" x14ac:dyDescent="0.25">
      <c r="A1" s="26" t="s">
        <v>117</v>
      </c>
      <c r="B1" s="26" t="s">
        <v>1</v>
      </c>
      <c r="C1" s="26" t="s">
        <v>2</v>
      </c>
      <c r="D1" s="26" t="s">
        <v>3</v>
      </c>
      <c r="E1" s="26" t="s">
        <v>162</v>
      </c>
      <c r="F1" s="26" t="s">
        <v>163</v>
      </c>
      <c r="G1" s="26" t="s">
        <v>164</v>
      </c>
      <c r="H1" s="26" t="s">
        <v>6</v>
      </c>
      <c r="I1" s="27" t="s">
        <v>120</v>
      </c>
      <c r="J1" s="27" t="s">
        <v>121</v>
      </c>
      <c r="K1" s="27" t="s">
        <v>122</v>
      </c>
      <c r="L1" s="27" t="s">
        <v>127</v>
      </c>
    </row>
    <row r="2" spans="1:12" ht="24" x14ac:dyDescent="0.25">
      <c r="A2" s="221" t="s">
        <v>129</v>
      </c>
      <c r="B2" s="221" t="s">
        <v>9</v>
      </c>
      <c r="C2" s="221" t="s">
        <v>53</v>
      </c>
      <c r="D2" s="227" t="s">
        <v>54</v>
      </c>
      <c r="E2" s="210"/>
      <c r="F2" s="210">
        <v>1.43</v>
      </c>
      <c r="G2" s="228" t="s">
        <v>165</v>
      </c>
      <c r="H2" s="229" t="s">
        <v>55</v>
      </c>
      <c r="I2" s="211">
        <v>45195</v>
      </c>
      <c r="J2" s="211">
        <v>45474</v>
      </c>
      <c r="K2" s="211"/>
      <c r="L2" s="221"/>
    </row>
    <row r="3" spans="1:12" s="109" customFormat="1" ht="24" x14ac:dyDescent="0.25">
      <c r="A3" s="4" t="s">
        <v>129</v>
      </c>
      <c r="B3" s="4" t="s">
        <v>9</v>
      </c>
      <c r="C3" s="4" t="s">
        <v>53</v>
      </c>
      <c r="D3" s="14" t="s">
        <v>54</v>
      </c>
      <c r="E3" s="10"/>
      <c r="F3" s="6">
        <v>1.31</v>
      </c>
      <c r="G3" s="16" t="s">
        <v>165</v>
      </c>
      <c r="H3" s="13" t="s">
        <v>55</v>
      </c>
      <c r="I3" s="7">
        <v>45195</v>
      </c>
      <c r="J3" s="7">
        <v>45200</v>
      </c>
      <c r="K3" s="7">
        <v>45473</v>
      </c>
      <c r="L3" s="4"/>
    </row>
    <row r="4" spans="1:12" s="12" customFormat="1" ht="27" customHeight="1" x14ac:dyDescent="0.25">
      <c r="A4" s="4" t="s">
        <v>129</v>
      </c>
      <c r="B4" s="4" t="s">
        <v>130</v>
      </c>
      <c r="C4" s="4" t="s">
        <v>53</v>
      </c>
      <c r="D4" s="14" t="s">
        <v>54</v>
      </c>
      <c r="E4" s="10"/>
      <c r="F4" s="6">
        <v>1.2</v>
      </c>
      <c r="G4" s="16" t="s">
        <v>165</v>
      </c>
      <c r="H4" s="13" t="s">
        <v>55</v>
      </c>
      <c r="I4" s="7">
        <v>42052</v>
      </c>
      <c r="J4" s="7">
        <v>42053</v>
      </c>
      <c r="K4" s="7">
        <v>45199</v>
      </c>
      <c r="L4" s="4"/>
    </row>
    <row r="5" spans="1:12" ht="24" x14ac:dyDescent="0.25">
      <c r="A5" s="4" t="s">
        <v>129</v>
      </c>
      <c r="B5" s="4" t="s">
        <v>132</v>
      </c>
      <c r="C5" s="4" t="s">
        <v>53</v>
      </c>
      <c r="D5" s="14" t="s">
        <v>54</v>
      </c>
      <c r="E5" s="10"/>
      <c r="F5" s="6">
        <v>1.08</v>
      </c>
      <c r="G5" s="16" t="s">
        <v>165</v>
      </c>
      <c r="H5" s="13" t="s">
        <v>55</v>
      </c>
      <c r="I5" s="7">
        <v>41625</v>
      </c>
      <c r="J5" s="7">
        <v>41626</v>
      </c>
      <c r="K5" s="7">
        <v>42052</v>
      </c>
      <c r="L5" s="4"/>
    </row>
    <row r="6" spans="1:12" ht="24" x14ac:dyDescent="0.25">
      <c r="A6" s="4" t="s">
        <v>129</v>
      </c>
      <c r="B6" s="4" t="s">
        <v>137</v>
      </c>
      <c r="C6" s="4" t="s">
        <v>53</v>
      </c>
      <c r="D6" s="14" t="s">
        <v>54</v>
      </c>
      <c r="E6" s="10"/>
      <c r="F6" s="6">
        <v>1</v>
      </c>
      <c r="G6" s="16" t="s">
        <v>165</v>
      </c>
      <c r="H6" s="13" t="s">
        <v>55</v>
      </c>
      <c r="I6" s="7">
        <v>36150</v>
      </c>
      <c r="J6" s="7">
        <v>36150</v>
      </c>
      <c r="K6" s="7">
        <v>41625</v>
      </c>
      <c r="L6" s="4"/>
    </row>
    <row r="7" spans="1:12" x14ac:dyDescent="0.25">
      <c r="A7" s="221" t="s">
        <v>129</v>
      </c>
      <c r="B7" s="221" t="s">
        <v>9</v>
      </c>
      <c r="C7" s="221" t="s">
        <v>53</v>
      </c>
      <c r="D7" s="227" t="s">
        <v>166</v>
      </c>
      <c r="E7" s="210" t="s">
        <v>167</v>
      </c>
      <c r="F7" s="210">
        <v>4.13</v>
      </c>
      <c r="G7" s="228" t="s">
        <v>168</v>
      </c>
      <c r="H7" s="229" t="s">
        <v>57</v>
      </c>
      <c r="I7" s="211">
        <v>45195</v>
      </c>
      <c r="J7" s="211">
        <v>45474</v>
      </c>
      <c r="K7" s="211"/>
      <c r="L7" s="221" t="s">
        <v>169</v>
      </c>
    </row>
    <row r="8" spans="1:12" s="109" customFormat="1" x14ac:dyDescent="0.25">
      <c r="A8" s="4" t="s">
        <v>129</v>
      </c>
      <c r="B8" s="4" t="s">
        <v>9</v>
      </c>
      <c r="C8" s="4" t="s">
        <v>53</v>
      </c>
      <c r="D8" s="4" t="s">
        <v>166</v>
      </c>
      <c r="E8" s="18" t="s">
        <v>167</v>
      </c>
      <c r="F8" s="6">
        <v>3.77</v>
      </c>
      <c r="G8" s="18" t="s">
        <v>168</v>
      </c>
      <c r="H8" s="19" t="s">
        <v>57</v>
      </c>
      <c r="I8" s="7">
        <v>45195</v>
      </c>
      <c r="J8" s="7">
        <v>45200</v>
      </c>
      <c r="K8" s="7">
        <v>45473</v>
      </c>
      <c r="L8" s="4" t="s">
        <v>169</v>
      </c>
    </row>
    <row r="9" spans="1:12" x14ac:dyDescent="0.25">
      <c r="A9" s="4" t="s">
        <v>129</v>
      </c>
      <c r="B9" s="4" t="s">
        <v>130</v>
      </c>
      <c r="C9" s="4" t="s">
        <v>53</v>
      </c>
      <c r="D9" s="4" t="s">
        <v>166</v>
      </c>
      <c r="E9" s="18" t="s">
        <v>167</v>
      </c>
      <c r="F9" s="6">
        <v>3.44</v>
      </c>
      <c r="G9" s="18" t="s">
        <v>168</v>
      </c>
      <c r="H9" s="19" t="s">
        <v>57</v>
      </c>
      <c r="I9" s="7">
        <v>42052</v>
      </c>
      <c r="J9" s="7">
        <v>42053</v>
      </c>
      <c r="K9" s="7">
        <v>45199</v>
      </c>
      <c r="L9" s="4" t="s">
        <v>169</v>
      </c>
    </row>
    <row r="10" spans="1:12" x14ac:dyDescent="0.25">
      <c r="A10" s="4" t="s">
        <v>129</v>
      </c>
      <c r="B10" s="4" t="s">
        <v>132</v>
      </c>
      <c r="C10" s="4" t="s">
        <v>53</v>
      </c>
      <c r="D10" s="4" t="s">
        <v>166</v>
      </c>
      <c r="E10" s="18" t="s">
        <v>167</v>
      </c>
      <c r="F10" s="6">
        <v>3.09</v>
      </c>
      <c r="G10" s="18" t="s">
        <v>168</v>
      </c>
      <c r="H10" s="19" t="s">
        <v>57</v>
      </c>
      <c r="I10" s="7">
        <v>41625</v>
      </c>
      <c r="J10" s="7">
        <v>41626</v>
      </c>
      <c r="K10" s="7">
        <v>42052</v>
      </c>
      <c r="L10" s="4" t="s">
        <v>169</v>
      </c>
    </row>
    <row r="11" spans="1:12" x14ac:dyDescent="0.25">
      <c r="A11" s="4" t="s">
        <v>129</v>
      </c>
      <c r="B11" s="4" t="s">
        <v>137</v>
      </c>
      <c r="C11" s="4" t="s">
        <v>53</v>
      </c>
      <c r="D11" s="4" t="s">
        <v>166</v>
      </c>
      <c r="E11" s="18" t="s">
        <v>167</v>
      </c>
      <c r="F11" s="6">
        <v>2.86</v>
      </c>
      <c r="G11" s="18" t="s">
        <v>168</v>
      </c>
      <c r="H11" s="19" t="s">
        <v>57</v>
      </c>
      <c r="I11" s="7">
        <v>36150</v>
      </c>
      <c r="J11" s="7">
        <v>36150</v>
      </c>
      <c r="K11" s="7">
        <v>41625</v>
      </c>
      <c r="L11" s="4" t="s">
        <v>169</v>
      </c>
    </row>
    <row r="12" spans="1:12" x14ac:dyDescent="0.25">
      <c r="A12" s="221" t="s">
        <v>129</v>
      </c>
      <c r="B12" s="221" t="s">
        <v>9</v>
      </c>
      <c r="C12" s="221" t="s">
        <v>53</v>
      </c>
      <c r="D12" s="227" t="s">
        <v>166</v>
      </c>
      <c r="E12" s="210" t="s">
        <v>167</v>
      </c>
      <c r="F12" s="210">
        <v>5.8</v>
      </c>
      <c r="G12" s="228" t="s">
        <v>168</v>
      </c>
      <c r="H12" s="229" t="s">
        <v>58</v>
      </c>
      <c r="I12" s="211">
        <v>45195</v>
      </c>
      <c r="J12" s="211">
        <v>45474</v>
      </c>
      <c r="K12" s="211"/>
      <c r="L12" s="221" t="s">
        <v>169</v>
      </c>
    </row>
    <row r="13" spans="1:12" s="109" customFormat="1" x14ac:dyDescent="0.25">
      <c r="A13" s="4" t="s">
        <v>129</v>
      </c>
      <c r="B13" s="4" t="s">
        <v>9</v>
      </c>
      <c r="C13" s="4" t="s">
        <v>53</v>
      </c>
      <c r="D13" s="4" t="s">
        <v>166</v>
      </c>
      <c r="E13" s="18" t="s">
        <v>167</v>
      </c>
      <c r="F13" s="6">
        <v>5.3</v>
      </c>
      <c r="G13" s="18" t="s">
        <v>168</v>
      </c>
      <c r="H13" s="19" t="s">
        <v>58</v>
      </c>
      <c r="I13" s="7">
        <v>45195</v>
      </c>
      <c r="J13" s="7">
        <v>45200</v>
      </c>
      <c r="K13" s="7">
        <v>45473</v>
      </c>
      <c r="L13" s="4" t="s">
        <v>169</v>
      </c>
    </row>
    <row r="14" spans="1:12" x14ac:dyDescent="0.25">
      <c r="A14" s="4" t="s">
        <v>129</v>
      </c>
      <c r="B14" s="4" t="s">
        <v>130</v>
      </c>
      <c r="C14" s="4" t="s">
        <v>53</v>
      </c>
      <c r="D14" s="4" t="s">
        <v>166</v>
      </c>
      <c r="E14" s="18" t="s">
        <v>167</v>
      </c>
      <c r="F14" s="6">
        <v>4.84</v>
      </c>
      <c r="G14" s="18" t="s">
        <v>168</v>
      </c>
      <c r="H14" s="19" t="s">
        <v>58</v>
      </c>
      <c r="I14" s="7">
        <v>42052</v>
      </c>
      <c r="J14" s="7">
        <v>42053</v>
      </c>
      <c r="K14" s="7">
        <v>45199</v>
      </c>
      <c r="L14" s="4" t="s">
        <v>169</v>
      </c>
    </row>
    <row r="15" spans="1:12" x14ac:dyDescent="0.25">
      <c r="A15" s="4" t="s">
        <v>129</v>
      </c>
      <c r="B15" s="4" t="s">
        <v>132</v>
      </c>
      <c r="C15" s="4" t="s">
        <v>53</v>
      </c>
      <c r="D15" s="4" t="s">
        <v>166</v>
      </c>
      <c r="E15" s="18" t="s">
        <v>167</v>
      </c>
      <c r="F15" s="6">
        <v>4.3499999999999996</v>
      </c>
      <c r="G15" s="18" t="s">
        <v>168</v>
      </c>
      <c r="H15" s="19" t="s">
        <v>58</v>
      </c>
      <c r="I15" s="7">
        <v>41625</v>
      </c>
      <c r="J15" s="7">
        <v>41626</v>
      </c>
      <c r="K15" s="7">
        <v>42052</v>
      </c>
      <c r="L15" s="4" t="s">
        <v>169</v>
      </c>
    </row>
    <row r="16" spans="1:12" x14ac:dyDescent="0.25">
      <c r="A16" s="4" t="s">
        <v>129</v>
      </c>
      <c r="B16" s="4" t="s">
        <v>137</v>
      </c>
      <c r="C16" s="4" t="s">
        <v>53</v>
      </c>
      <c r="D16" s="4" t="s">
        <v>166</v>
      </c>
      <c r="E16" s="18" t="s">
        <v>167</v>
      </c>
      <c r="F16" s="6">
        <v>4.03</v>
      </c>
      <c r="G16" s="18" t="s">
        <v>168</v>
      </c>
      <c r="H16" s="19" t="s">
        <v>58</v>
      </c>
      <c r="I16" s="7">
        <v>36150</v>
      </c>
      <c r="J16" s="7">
        <v>36150</v>
      </c>
      <c r="K16" s="7">
        <v>41625</v>
      </c>
      <c r="L16" s="4" t="s">
        <v>169</v>
      </c>
    </row>
    <row r="17" spans="1:12" x14ac:dyDescent="0.25">
      <c r="A17" s="221" t="s">
        <v>129</v>
      </c>
      <c r="B17" s="221" t="s">
        <v>9</v>
      </c>
      <c r="C17" s="221" t="s">
        <v>53</v>
      </c>
      <c r="D17" s="227" t="s">
        <v>166</v>
      </c>
      <c r="E17" s="210" t="s">
        <v>167</v>
      </c>
      <c r="F17" s="210">
        <v>9.7100000000000009</v>
      </c>
      <c r="G17" s="228" t="s">
        <v>168</v>
      </c>
      <c r="H17" s="229" t="s">
        <v>59</v>
      </c>
      <c r="I17" s="211">
        <v>45195</v>
      </c>
      <c r="J17" s="211">
        <v>45474</v>
      </c>
      <c r="K17" s="211"/>
      <c r="L17" s="221" t="s">
        <v>169</v>
      </c>
    </row>
    <row r="18" spans="1:12" s="109" customFormat="1" x14ac:dyDescent="0.25">
      <c r="A18" s="4" t="s">
        <v>129</v>
      </c>
      <c r="B18" s="4" t="s">
        <v>9</v>
      </c>
      <c r="C18" s="4" t="s">
        <v>53</v>
      </c>
      <c r="D18" s="4" t="s">
        <v>166</v>
      </c>
      <c r="E18" s="18" t="s">
        <v>167</v>
      </c>
      <c r="F18" s="6">
        <v>8.8699999999999992</v>
      </c>
      <c r="G18" s="18" t="s">
        <v>168</v>
      </c>
      <c r="H18" s="19" t="s">
        <v>59</v>
      </c>
      <c r="I18" s="7">
        <v>45195</v>
      </c>
      <c r="J18" s="7">
        <v>45200</v>
      </c>
      <c r="K18" s="7">
        <v>45473</v>
      </c>
      <c r="L18" s="4" t="s">
        <v>169</v>
      </c>
    </row>
    <row r="19" spans="1:12" x14ac:dyDescent="0.25">
      <c r="A19" s="4" t="s">
        <v>129</v>
      </c>
      <c r="B19" s="4" t="s">
        <v>130</v>
      </c>
      <c r="C19" s="4" t="s">
        <v>53</v>
      </c>
      <c r="D19" s="4" t="s">
        <v>166</v>
      </c>
      <c r="E19" s="18" t="s">
        <v>167</v>
      </c>
      <c r="F19" s="6">
        <v>8.1</v>
      </c>
      <c r="G19" s="18" t="s">
        <v>168</v>
      </c>
      <c r="H19" s="19" t="s">
        <v>59</v>
      </c>
      <c r="I19" s="7">
        <v>42052</v>
      </c>
      <c r="J19" s="7">
        <v>42053</v>
      </c>
      <c r="K19" s="7">
        <v>45199</v>
      </c>
      <c r="L19" s="4" t="s">
        <v>169</v>
      </c>
    </row>
    <row r="20" spans="1:12" x14ac:dyDescent="0.25">
      <c r="A20" s="4" t="s">
        <v>129</v>
      </c>
      <c r="B20" s="4" t="s">
        <v>132</v>
      </c>
      <c r="C20" s="4" t="s">
        <v>53</v>
      </c>
      <c r="D20" s="4" t="s">
        <v>166</v>
      </c>
      <c r="E20" s="18" t="s">
        <v>167</v>
      </c>
      <c r="F20" s="6">
        <v>7.27</v>
      </c>
      <c r="G20" s="18" t="s">
        <v>168</v>
      </c>
      <c r="H20" s="19" t="s">
        <v>59</v>
      </c>
      <c r="I20" s="7">
        <v>41625</v>
      </c>
      <c r="J20" s="7">
        <v>41626</v>
      </c>
      <c r="K20" s="7">
        <v>42052</v>
      </c>
      <c r="L20" s="4" t="s">
        <v>169</v>
      </c>
    </row>
    <row r="21" spans="1:12" x14ac:dyDescent="0.25">
      <c r="A21" s="4" t="s">
        <v>129</v>
      </c>
      <c r="B21" s="4" t="s">
        <v>137</v>
      </c>
      <c r="C21" s="4" t="s">
        <v>53</v>
      </c>
      <c r="D21" s="4" t="s">
        <v>166</v>
      </c>
      <c r="E21" s="18" t="s">
        <v>167</v>
      </c>
      <c r="F21" s="6">
        <v>6.73</v>
      </c>
      <c r="G21" s="18" t="s">
        <v>168</v>
      </c>
      <c r="H21" s="19" t="s">
        <v>59</v>
      </c>
      <c r="I21" s="7">
        <v>36150</v>
      </c>
      <c r="J21" s="7">
        <v>36150</v>
      </c>
      <c r="K21" s="7">
        <v>41625</v>
      </c>
      <c r="L21" s="4" t="s">
        <v>169</v>
      </c>
    </row>
    <row r="22" spans="1:12" x14ac:dyDescent="0.25">
      <c r="A22" s="221" t="s">
        <v>129</v>
      </c>
      <c r="B22" s="221" t="s">
        <v>9</v>
      </c>
      <c r="C22" s="221" t="s">
        <v>53</v>
      </c>
      <c r="D22" s="227" t="s">
        <v>166</v>
      </c>
      <c r="E22" s="210" t="s">
        <v>167</v>
      </c>
      <c r="F22" s="210">
        <v>20.55</v>
      </c>
      <c r="G22" s="228" t="s">
        <v>168</v>
      </c>
      <c r="H22" s="229" t="s">
        <v>60</v>
      </c>
      <c r="I22" s="211">
        <v>45195</v>
      </c>
      <c r="J22" s="211">
        <v>45474</v>
      </c>
      <c r="K22" s="211"/>
      <c r="L22" s="221" t="s">
        <v>169</v>
      </c>
    </row>
    <row r="23" spans="1:12" s="109" customFormat="1" x14ac:dyDescent="0.25">
      <c r="A23" s="4" t="s">
        <v>129</v>
      </c>
      <c r="B23" s="4" t="s">
        <v>9</v>
      </c>
      <c r="C23" s="4" t="s">
        <v>53</v>
      </c>
      <c r="D23" s="4" t="s">
        <v>166</v>
      </c>
      <c r="E23" s="18" t="s">
        <v>167</v>
      </c>
      <c r="F23" s="6">
        <v>18.77</v>
      </c>
      <c r="G23" s="18" t="s">
        <v>168</v>
      </c>
      <c r="H23" s="19" t="s">
        <v>60</v>
      </c>
      <c r="I23" s="7">
        <v>45195</v>
      </c>
      <c r="J23" s="7">
        <v>45200</v>
      </c>
      <c r="K23" s="7">
        <v>45473</v>
      </c>
      <c r="L23" s="4" t="s">
        <v>169</v>
      </c>
    </row>
    <row r="24" spans="1:12" x14ac:dyDescent="0.25">
      <c r="A24" s="4" t="s">
        <v>129</v>
      </c>
      <c r="B24" s="4" t="s">
        <v>130</v>
      </c>
      <c r="C24" s="4" t="s">
        <v>53</v>
      </c>
      <c r="D24" s="4" t="s">
        <v>166</v>
      </c>
      <c r="E24" s="18" t="s">
        <v>167</v>
      </c>
      <c r="F24" s="6">
        <v>17.14</v>
      </c>
      <c r="G24" s="18" t="s">
        <v>168</v>
      </c>
      <c r="H24" s="19" t="s">
        <v>60</v>
      </c>
      <c r="I24" s="7">
        <v>42052</v>
      </c>
      <c r="J24" s="7">
        <v>42053</v>
      </c>
      <c r="K24" s="7">
        <v>45199</v>
      </c>
      <c r="L24" s="4" t="s">
        <v>169</v>
      </c>
    </row>
    <row r="25" spans="1:12" x14ac:dyDescent="0.25">
      <c r="A25" s="4" t="s">
        <v>129</v>
      </c>
      <c r="B25" s="4" t="s">
        <v>132</v>
      </c>
      <c r="C25" s="4" t="s">
        <v>53</v>
      </c>
      <c r="D25" s="4" t="s">
        <v>166</v>
      </c>
      <c r="E25" s="18" t="s">
        <v>167</v>
      </c>
      <c r="F25" s="6">
        <v>15.4</v>
      </c>
      <c r="G25" s="18" t="s">
        <v>168</v>
      </c>
      <c r="H25" s="19" t="s">
        <v>60</v>
      </c>
      <c r="I25" s="7">
        <v>41625</v>
      </c>
      <c r="J25" s="7">
        <v>41626</v>
      </c>
      <c r="K25" s="7">
        <v>42052</v>
      </c>
      <c r="L25" s="4" t="s">
        <v>169</v>
      </c>
    </row>
    <row r="26" spans="1:12" x14ac:dyDescent="0.25">
      <c r="A26" s="4" t="s">
        <v>129</v>
      </c>
      <c r="B26" s="4" t="s">
        <v>137</v>
      </c>
      <c r="C26" s="4" t="s">
        <v>53</v>
      </c>
      <c r="D26" s="4" t="s">
        <v>166</v>
      </c>
      <c r="E26" s="18" t="s">
        <v>167</v>
      </c>
      <c r="F26" s="6">
        <v>14.26</v>
      </c>
      <c r="G26" s="18" t="s">
        <v>168</v>
      </c>
      <c r="H26" s="19" t="s">
        <v>60</v>
      </c>
      <c r="I26" s="7">
        <v>36150</v>
      </c>
      <c r="J26" s="7">
        <v>36150</v>
      </c>
      <c r="K26" s="7">
        <v>41625</v>
      </c>
      <c r="L26" s="4" t="s">
        <v>169</v>
      </c>
    </row>
    <row r="27" spans="1:12" x14ac:dyDescent="0.25">
      <c r="A27" s="221" t="s">
        <v>129</v>
      </c>
      <c r="B27" s="221" t="s">
        <v>9</v>
      </c>
      <c r="C27" s="221" t="s">
        <v>53</v>
      </c>
      <c r="D27" s="227" t="s">
        <v>61</v>
      </c>
      <c r="E27" s="210" t="s">
        <v>170</v>
      </c>
      <c r="F27" s="210">
        <v>5.34</v>
      </c>
      <c r="G27" s="228" t="s">
        <v>168</v>
      </c>
      <c r="H27" s="229" t="s">
        <v>57</v>
      </c>
      <c r="I27" s="211">
        <v>45195</v>
      </c>
      <c r="J27" s="211">
        <v>45474</v>
      </c>
      <c r="K27" s="211"/>
      <c r="L27" s="221" t="s">
        <v>171</v>
      </c>
    </row>
    <row r="28" spans="1:12" s="109" customFormat="1" x14ac:dyDescent="0.25">
      <c r="A28" s="4" t="s">
        <v>129</v>
      </c>
      <c r="B28" s="4" t="s">
        <v>9</v>
      </c>
      <c r="C28" s="4" t="s">
        <v>53</v>
      </c>
      <c r="D28" s="4" t="s">
        <v>61</v>
      </c>
      <c r="E28" s="18" t="s">
        <v>170</v>
      </c>
      <c r="F28" s="6">
        <v>4.88</v>
      </c>
      <c r="G28" s="18" t="s">
        <v>168</v>
      </c>
      <c r="H28" s="19" t="s">
        <v>57</v>
      </c>
      <c r="I28" s="7">
        <v>45195</v>
      </c>
      <c r="J28" s="7">
        <v>45200</v>
      </c>
      <c r="K28" s="7">
        <v>45473</v>
      </c>
      <c r="L28" s="4" t="s">
        <v>171</v>
      </c>
    </row>
    <row r="29" spans="1:12" x14ac:dyDescent="0.25">
      <c r="A29" s="4" t="s">
        <v>129</v>
      </c>
      <c r="B29" s="4" t="s">
        <v>130</v>
      </c>
      <c r="C29" s="4" t="s">
        <v>53</v>
      </c>
      <c r="D29" s="4" t="s">
        <v>61</v>
      </c>
      <c r="E29" s="18" t="s">
        <v>170</v>
      </c>
      <c r="F29" s="6">
        <v>4.46</v>
      </c>
      <c r="G29" s="18" t="s">
        <v>168</v>
      </c>
      <c r="H29" s="19" t="s">
        <v>57</v>
      </c>
      <c r="I29" s="7">
        <v>42052</v>
      </c>
      <c r="J29" s="7">
        <v>42053</v>
      </c>
      <c r="K29" s="7">
        <v>45199</v>
      </c>
      <c r="L29" s="4" t="s">
        <v>171</v>
      </c>
    </row>
    <row r="30" spans="1:12" x14ac:dyDescent="0.25">
      <c r="A30" s="4" t="s">
        <v>129</v>
      </c>
      <c r="B30" s="4" t="s">
        <v>132</v>
      </c>
      <c r="C30" s="4" t="s">
        <v>53</v>
      </c>
      <c r="D30" s="4" t="s">
        <v>61</v>
      </c>
      <c r="E30" s="18" t="s">
        <v>170</v>
      </c>
      <c r="F30" s="6">
        <v>4.01</v>
      </c>
      <c r="G30" s="18" t="s">
        <v>168</v>
      </c>
      <c r="H30" s="19" t="s">
        <v>57</v>
      </c>
      <c r="I30" s="7">
        <v>41625</v>
      </c>
      <c r="J30" s="7">
        <v>41626</v>
      </c>
      <c r="K30" s="7">
        <v>42052</v>
      </c>
      <c r="L30" s="4" t="s">
        <v>171</v>
      </c>
    </row>
    <row r="31" spans="1:12" x14ac:dyDescent="0.25">
      <c r="A31" s="4" t="s">
        <v>129</v>
      </c>
      <c r="B31" s="4" t="s">
        <v>137</v>
      </c>
      <c r="C31" s="4" t="s">
        <v>53</v>
      </c>
      <c r="D31" s="4" t="s">
        <v>61</v>
      </c>
      <c r="E31" s="18" t="s">
        <v>170</v>
      </c>
      <c r="F31" s="6">
        <v>3.71</v>
      </c>
      <c r="G31" s="18" t="s">
        <v>168</v>
      </c>
      <c r="H31" s="19" t="s">
        <v>57</v>
      </c>
      <c r="I31" s="7">
        <v>36150</v>
      </c>
      <c r="J31" s="7">
        <v>36150</v>
      </c>
      <c r="K31" s="7">
        <v>41625</v>
      </c>
      <c r="L31" s="4" t="s">
        <v>171</v>
      </c>
    </row>
    <row r="32" spans="1:12" x14ac:dyDescent="0.25">
      <c r="A32" s="221" t="s">
        <v>129</v>
      </c>
      <c r="B32" s="221" t="s">
        <v>9</v>
      </c>
      <c r="C32" s="221" t="s">
        <v>53</v>
      </c>
      <c r="D32" s="227" t="s">
        <v>61</v>
      </c>
      <c r="E32" s="210" t="s">
        <v>170</v>
      </c>
      <c r="F32" s="210">
        <v>6.95</v>
      </c>
      <c r="G32" s="228" t="s">
        <v>168</v>
      </c>
      <c r="H32" s="229" t="s">
        <v>58</v>
      </c>
      <c r="I32" s="211">
        <v>45195</v>
      </c>
      <c r="J32" s="211">
        <v>45474</v>
      </c>
      <c r="K32" s="211"/>
      <c r="L32" s="221" t="s">
        <v>171</v>
      </c>
    </row>
    <row r="33" spans="1:12" s="109" customFormat="1" x14ac:dyDescent="0.25">
      <c r="A33" s="4" t="s">
        <v>129</v>
      </c>
      <c r="B33" s="4" t="s">
        <v>9</v>
      </c>
      <c r="C33" s="4" t="s">
        <v>53</v>
      </c>
      <c r="D33" s="4" t="s">
        <v>61</v>
      </c>
      <c r="E33" s="18" t="s">
        <v>170</v>
      </c>
      <c r="F33" s="6">
        <v>6.35</v>
      </c>
      <c r="G33" s="18" t="s">
        <v>168</v>
      </c>
      <c r="H33" s="19" t="s">
        <v>58</v>
      </c>
      <c r="I33" s="7">
        <v>45195</v>
      </c>
      <c r="J33" s="7">
        <v>45200</v>
      </c>
      <c r="K33" s="7">
        <v>45473</v>
      </c>
      <c r="L33" s="4" t="s">
        <v>171</v>
      </c>
    </row>
    <row r="34" spans="1:12" x14ac:dyDescent="0.25">
      <c r="A34" s="4" t="s">
        <v>129</v>
      </c>
      <c r="B34" s="4" t="s">
        <v>130</v>
      </c>
      <c r="C34" s="4" t="s">
        <v>53</v>
      </c>
      <c r="D34" s="4" t="s">
        <v>61</v>
      </c>
      <c r="E34" s="18" t="s">
        <v>170</v>
      </c>
      <c r="F34" s="6">
        <v>5.8</v>
      </c>
      <c r="G34" s="18" t="s">
        <v>168</v>
      </c>
      <c r="H34" s="19" t="s">
        <v>58</v>
      </c>
      <c r="I34" s="7">
        <v>42052</v>
      </c>
      <c r="J34" s="7">
        <v>42053</v>
      </c>
      <c r="K34" s="7">
        <v>45199</v>
      </c>
      <c r="L34" s="4" t="s">
        <v>171</v>
      </c>
    </row>
    <row r="35" spans="1:12" x14ac:dyDescent="0.25">
      <c r="A35" s="4" t="s">
        <v>129</v>
      </c>
      <c r="B35" s="4" t="s">
        <v>132</v>
      </c>
      <c r="C35" s="4" t="s">
        <v>53</v>
      </c>
      <c r="D35" s="4" t="s">
        <v>61</v>
      </c>
      <c r="E35" s="18" t="s">
        <v>170</v>
      </c>
      <c r="F35" s="6">
        <v>5.21</v>
      </c>
      <c r="G35" s="18" t="s">
        <v>168</v>
      </c>
      <c r="H35" s="19" t="s">
        <v>58</v>
      </c>
      <c r="I35" s="7">
        <v>41625</v>
      </c>
      <c r="J35" s="7">
        <v>41626</v>
      </c>
      <c r="K35" s="7">
        <v>42052</v>
      </c>
      <c r="L35" s="4" t="s">
        <v>171</v>
      </c>
    </row>
    <row r="36" spans="1:12" x14ac:dyDescent="0.25">
      <c r="A36" s="4" t="s">
        <v>129</v>
      </c>
      <c r="B36" s="4" t="s">
        <v>137</v>
      </c>
      <c r="C36" s="4" t="s">
        <v>53</v>
      </c>
      <c r="D36" s="4" t="s">
        <v>61</v>
      </c>
      <c r="E36" s="18" t="s">
        <v>170</v>
      </c>
      <c r="F36" s="6">
        <v>4.82</v>
      </c>
      <c r="G36" s="18" t="s">
        <v>168</v>
      </c>
      <c r="H36" s="19" t="s">
        <v>58</v>
      </c>
      <c r="I36" s="7">
        <v>36150</v>
      </c>
      <c r="J36" s="7">
        <v>36150</v>
      </c>
      <c r="K36" s="7">
        <v>41625</v>
      </c>
      <c r="L36" s="4" t="s">
        <v>171</v>
      </c>
    </row>
    <row r="37" spans="1:12" x14ac:dyDescent="0.25">
      <c r="A37" s="221" t="s">
        <v>129</v>
      </c>
      <c r="B37" s="221" t="s">
        <v>9</v>
      </c>
      <c r="C37" s="221" t="s">
        <v>53</v>
      </c>
      <c r="D37" s="227" t="s">
        <v>61</v>
      </c>
      <c r="E37" s="210" t="s">
        <v>170</v>
      </c>
      <c r="F37" s="210">
        <v>10.62</v>
      </c>
      <c r="G37" s="228" t="s">
        <v>168</v>
      </c>
      <c r="H37" s="229" t="s">
        <v>59</v>
      </c>
      <c r="I37" s="211">
        <v>45195</v>
      </c>
      <c r="J37" s="211">
        <v>45474</v>
      </c>
      <c r="K37" s="211"/>
      <c r="L37" s="221" t="s">
        <v>171</v>
      </c>
    </row>
    <row r="38" spans="1:12" s="109" customFormat="1" x14ac:dyDescent="0.25">
      <c r="A38" s="4" t="s">
        <v>129</v>
      </c>
      <c r="B38" s="4" t="s">
        <v>9</v>
      </c>
      <c r="C38" s="4" t="s">
        <v>53</v>
      </c>
      <c r="D38" s="4" t="s">
        <v>61</v>
      </c>
      <c r="E38" s="18" t="s">
        <v>170</v>
      </c>
      <c r="F38" s="6">
        <v>9.6999999999999993</v>
      </c>
      <c r="G38" s="18" t="s">
        <v>168</v>
      </c>
      <c r="H38" s="19" t="s">
        <v>59</v>
      </c>
      <c r="I38" s="7">
        <v>45195</v>
      </c>
      <c r="J38" s="7">
        <v>45200</v>
      </c>
      <c r="K38" s="7">
        <v>45473</v>
      </c>
      <c r="L38" s="4" t="s">
        <v>171</v>
      </c>
    </row>
    <row r="39" spans="1:12" x14ac:dyDescent="0.25">
      <c r="A39" s="4" t="s">
        <v>129</v>
      </c>
      <c r="B39" s="4" t="s">
        <v>130</v>
      </c>
      <c r="C39" s="4" t="s">
        <v>53</v>
      </c>
      <c r="D39" s="4" t="s">
        <v>61</v>
      </c>
      <c r="E39" s="18" t="s">
        <v>170</v>
      </c>
      <c r="F39" s="6">
        <v>8.86</v>
      </c>
      <c r="G39" s="18" t="s">
        <v>168</v>
      </c>
      <c r="H39" s="19" t="s">
        <v>59</v>
      </c>
      <c r="I39" s="7">
        <v>42052</v>
      </c>
      <c r="J39" s="7">
        <v>42053</v>
      </c>
      <c r="K39" s="7">
        <v>45199</v>
      </c>
      <c r="L39" s="4" t="s">
        <v>171</v>
      </c>
    </row>
    <row r="40" spans="1:12" x14ac:dyDescent="0.25">
      <c r="A40" s="4" t="s">
        <v>129</v>
      </c>
      <c r="B40" s="4" t="s">
        <v>132</v>
      </c>
      <c r="C40" s="4" t="s">
        <v>53</v>
      </c>
      <c r="D40" s="4" t="s">
        <v>61</v>
      </c>
      <c r="E40" s="18" t="s">
        <v>170</v>
      </c>
      <c r="F40" s="6">
        <v>7.96</v>
      </c>
      <c r="G40" s="18" t="s">
        <v>168</v>
      </c>
      <c r="H40" s="19" t="s">
        <v>59</v>
      </c>
      <c r="I40" s="7">
        <v>41625</v>
      </c>
      <c r="J40" s="7">
        <v>41626</v>
      </c>
      <c r="K40" s="7">
        <v>42052</v>
      </c>
      <c r="L40" s="4" t="s">
        <v>171</v>
      </c>
    </row>
    <row r="41" spans="1:12" x14ac:dyDescent="0.25">
      <c r="A41" s="4" t="s">
        <v>129</v>
      </c>
      <c r="B41" s="4" t="s">
        <v>137</v>
      </c>
      <c r="C41" s="4" t="s">
        <v>53</v>
      </c>
      <c r="D41" s="4" t="s">
        <v>61</v>
      </c>
      <c r="E41" s="18" t="s">
        <v>170</v>
      </c>
      <c r="F41" s="6">
        <v>7.37</v>
      </c>
      <c r="G41" s="18" t="s">
        <v>168</v>
      </c>
      <c r="H41" s="19" t="s">
        <v>59</v>
      </c>
      <c r="I41" s="7">
        <v>36150</v>
      </c>
      <c r="J41" s="7">
        <v>36150</v>
      </c>
      <c r="K41" s="7">
        <v>41625</v>
      </c>
      <c r="L41" s="4" t="s">
        <v>171</v>
      </c>
    </row>
    <row r="42" spans="1:12" x14ac:dyDescent="0.25">
      <c r="A42" s="221" t="s">
        <v>129</v>
      </c>
      <c r="B42" s="221" t="s">
        <v>9</v>
      </c>
      <c r="C42" s="221" t="s">
        <v>53</v>
      </c>
      <c r="D42" s="227" t="s">
        <v>61</v>
      </c>
      <c r="E42" s="210" t="s">
        <v>170</v>
      </c>
      <c r="F42" s="210">
        <v>20.93</v>
      </c>
      <c r="G42" s="228" t="s">
        <v>168</v>
      </c>
      <c r="H42" s="229" t="s">
        <v>60</v>
      </c>
      <c r="I42" s="211">
        <v>45195</v>
      </c>
      <c r="J42" s="211">
        <v>45474</v>
      </c>
      <c r="K42" s="211"/>
      <c r="L42" s="221" t="s">
        <v>171</v>
      </c>
    </row>
    <row r="43" spans="1:12" s="109" customFormat="1" x14ac:dyDescent="0.25">
      <c r="A43" s="4" t="s">
        <v>129</v>
      </c>
      <c r="B43" s="4" t="s">
        <v>9</v>
      </c>
      <c r="C43" s="4" t="s">
        <v>53</v>
      </c>
      <c r="D43" s="4" t="s">
        <v>61</v>
      </c>
      <c r="E43" s="18" t="s">
        <v>170</v>
      </c>
      <c r="F43" s="6">
        <v>19.11</v>
      </c>
      <c r="G43" s="18" t="s">
        <v>168</v>
      </c>
      <c r="H43" s="19" t="s">
        <v>60</v>
      </c>
      <c r="I43" s="7">
        <v>45195</v>
      </c>
      <c r="J43" s="7">
        <v>45200</v>
      </c>
      <c r="K43" s="7">
        <v>45473</v>
      </c>
      <c r="L43" s="4" t="s">
        <v>171</v>
      </c>
    </row>
    <row r="44" spans="1:12" x14ac:dyDescent="0.25">
      <c r="A44" s="4" t="s">
        <v>129</v>
      </c>
      <c r="B44" s="4" t="s">
        <v>130</v>
      </c>
      <c r="C44" s="4" t="s">
        <v>53</v>
      </c>
      <c r="D44" s="4" t="s">
        <v>61</v>
      </c>
      <c r="E44" s="18" t="s">
        <v>170</v>
      </c>
      <c r="F44" s="6">
        <v>17.45</v>
      </c>
      <c r="G44" s="18" t="s">
        <v>168</v>
      </c>
      <c r="H44" s="19" t="s">
        <v>60</v>
      </c>
      <c r="I44" s="7">
        <v>42052</v>
      </c>
      <c r="J44" s="7">
        <v>42053</v>
      </c>
      <c r="K44" s="7">
        <v>45199</v>
      </c>
      <c r="L44" s="4" t="s">
        <v>171</v>
      </c>
    </row>
    <row r="45" spans="1:12" x14ac:dyDescent="0.25">
      <c r="A45" s="4" t="s">
        <v>129</v>
      </c>
      <c r="B45" s="4" t="s">
        <v>132</v>
      </c>
      <c r="C45" s="4" t="s">
        <v>53</v>
      </c>
      <c r="D45" s="4" t="s">
        <v>61</v>
      </c>
      <c r="E45" s="18" t="s">
        <v>170</v>
      </c>
      <c r="F45" s="6">
        <v>15.68</v>
      </c>
      <c r="G45" s="18" t="s">
        <v>168</v>
      </c>
      <c r="H45" s="19" t="s">
        <v>60</v>
      </c>
      <c r="I45" s="7">
        <v>41625</v>
      </c>
      <c r="J45" s="7">
        <v>41626</v>
      </c>
      <c r="K45" s="7">
        <v>42052</v>
      </c>
      <c r="L45" s="4" t="s">
        <v>171</v>
      </c>
    </row>
    <row r="46" spans="1:12" x14ac:dyDescent="0.25">
      <c r="A46" s="4" t="s">
        <v>129</v>
      </c>
      <c r="B46" s="4" t="s">
        <v>137</v>
      </c>
      <c r="C46" s="4" t="s">
        <v>53</v>
      </c>
      <c r="D46" s="4" t="s">
        <v>61</v>
      </c>
      <c r="E46" s="18" t="s">
        <v>170</v>
      </c>
      <c r="F46" s="6">
        <v>14.52</v>
      </c>
      <c r="G46" s="18" t="s">
        <v>168</v>
      </c>
      <c r="H46" s="19" t="s">
        <v>60</v>
      </c>
      <c r="I46" s="7">
        <v>36150</v>
      </c>
      <c r="J46" s="7">
        <v>36150</v>
      </c>
      <c r="K46" s="7">
        <v>41625</v>
      </c>
      <c r="L46" s="4" t="s">
        <v>171</v>
      </c>
    </row>
    <row r="47" spans="1:12" x14ac:dyDescent="0.25">
      <c r="A47" s="221" t="s">
        <v>129</v>
      </c>
      <c r="B47" s="221" t="s">
        <v>9</v>
      </c>
      <c r="C47" s="221" t="s">
        <v>53</v>
      </c>
      <c r="D47" s="227" t="s">
        <v>62</v>
      </c>
      <c r="E47" s="210" t="s">
        <v>172</v>
      </c>
      <c r="F47" s="210">
        <v>5.4</v>
      </c>
      <c r="G47" s="228" t="s">
        <v>168</v>
      </c>
      <c r="H47" s="229" t="s">
        <v>57</v>
      </c>
      <c r="I47" s="211">
        <v>45195</v>
      </c>
      <c r="J47" s="211">
        <v>45474</v>
      </c>
      <c r="K47" s="211"/>
      <c r="L47" s="221" t="s">
        <v>173</v>
      </c>
    </row>
    <row r="48" spans="1:12" s="109" customFormat="1" x14ac:dyDescent="0.25">
      <c r="A48" s="4" t="s">
        <v>129</v>
      </c>
      <c r="B48" s="4" t="s">
        <v>9</v>
      </c>
      <c r="C48" s="4" t="s">
        <v>53</v>
      </c>
      <c r="D48" s="4" t="s">
        <v>62</v>
      </c>
      <c r="E48" s="18" t="s">
        <v>172</v>
      </c>
      <c r="F48" s="6">
        <v>4.93</v>
      </c>
      <c r="G48" s="18" t="s">
        <v>168</v>
      </c>
      <c r="H48" s="19" t="s">
        <v>57</v>
      </c>
      <c r="I48" s="7">
        <v>45195</v>
      </c>
      <c r="J48" s="7">
        <v>45200</v>
      </c>
      <c r="K48" s="7">
        <v>45473</v>
      </c>
      <c r="L48" s="4" t="s">
        <v>173</v>
      </c>
    </row>
    <row r="49" spans="1:12" x14ac:dyDescent="0.25">
      <c r="A49" s="4" t="s">
        <v>129</v>
      </c>
      <c r="B49" s="4" t="s">
        <v>130</v>
      </c>
      <c r="C49" s="4" t="s">
        <v>53</v>
      </c>
      <c r="D49" s="4" t="s">
        <v>62</v>
      </c>
      <c r="E49" s="18" t="s">
        <v>172</v>
      </c>
      <c r="F49" s="6">
        <v>4.5</v>
      </c>
      <c r="G49" s="18" t="s">
        <v>168</v>
      </c>
      <c r="H49" s="19" t="s">
        <v>57</v>
      </c>
      <c r="I49" s="7">
        <v>42052</v>
      </c>
      <c r="J49" s="7">
        <v>42053</v>
      </c>
      <c r="K49" s="7">
        <v>45199</v>
      </c>
      <c r="L49" s="4" t="s">
        <v>173</v>
      </c>
    </row>
    <row r="50" spans="1:12" x14ac:dyDescent="0.25">
      <c r="A50" s="4" t="s">
        <v>129</v>
      </c>
      <c r="B50" s="4" t="s">
        <v>132</v>
      </c>
      <c r="C50" s="4" t="s">
        <v>53</v>
      </c>
      <c r="D50" s="4" t="s">
        <v>62</v>
      </c>
      <c r="E50" s="18" t="s">
        <v>172</v>
      </c>
      <c r="F50" s="6">
        <v>4.13</v>
      </c>
      <c r="G50" s="18" t="s">
        <v>168</v>
      </c>
      <c r="H50" s="19" t="s">
        <v>57</v>
      </c>
      <c r="I50" s="7">
        <v>41625</v>
      </c>
      <c r="J50" s="7">
        <v>41626</v>
      </c>
      <c r="K50" s="7">
        <v>42052</v>
      </c>
      <c r="L50" s="4" t="s">
        <v>173</v>
      </c>
    </row>
    <row r="51" spans="1:12" x14ac:dyDescent="0.25">
      <c r="A51" s="4" t="s">
        <v>129</v>
      </c>
      <c r="B51" s="4" t="s">
        <v>137</v>
      </c>
      <c r="C51" s="4" t="s">
        <v>53</v>
      </c>
      <c r="D51" s="4" t="s">
        <v>62</v>
      </c>
      <c r="E51" s="18" t="s">
        <v>172</v>
      </c>
      <c r="F51" s="6">
        <v>3.82</v>
      </c>
      <c r="G51" s="18" t="s">
        <v>168</v>
      </c>
      <c r="H51" s="19" t="s">
        <v>57</v>
      </c>
      <c r="I51" s="7">
        <v>36150</v>
      </c>
      <c r="J51" s="7">
        <v>36150</v>
      </c>
      <c r="K51" s="7">
        <v>41625</v>
      </c>
      <c r="L51" s="4" t="s">
        <v>173</v>
      </c>
    </row>
    <row r="52" spans="1:12" x14ac:dyDescent="0.25">
      <c r="A52" s="221" t="s">
        <v>129</v>
      </c>
      <c r="B52" s="221" t="s">
        <v>9</v>
      </c>
      <c r="C52" s="221" t="s">
        <v>53</v>
      </c>
      <c r="D52" s="227" t="s">
        <v>62</v>
      </c>
      <c r="E52" s="210" t="s">
        <v>172</v>
      </c>
      <c r="F52" s="210">
        <v>7.27</v>
      </c>
      <c r="G52" s="228" t="s">
        <v>168</v>
      </c>
      <c r="H52" s="229" t="s">
        <v>58</v>
      </c>
      <c r="I52" s="211">
        <v>45195</v>
      </c>
      <c r="J52" s="211">
        <v>45474</v>
      </c>
      <c r="K52" s="211"/>
      <c r="L52" s="221" t="s">
        <v>173</v>
      </c>
    </row>
    <row r="53" spans="1:12" s="109" customFormat="1" x14ac:dyDescent="0.25">
      <c r="A53" s="4" t="s">
        <v>129</v>
      </c>
      <c r="B53" s="4" t="s">
        <v>9</v>
      </c>
      <c r="C53" s="4" t="s">
        <v>53</v>
      </c>
      <c r="D53" s="4" t="s">
        <v>62</v>
      </c>
      <c r="E53" s="18" t="s">
        <v>172</v>
      </c>
      <c r="F53" s="6">
        <v>6.64</v>
      </c>
      <c r="G53" s="18" t="s">
        <v>168</v>
      </c>
      <c r="H53" s="19" t="s">
        <v>58</v>
      </c>
      <c r="I53" s="7">
        <v>45195</v>
      </c>
      <c r="J53" s="7">
        <v>45200</v>
      </c>
      <c r="K53" s="7">
        <v>45473</v>
      </c>
      <c r="L53" s="4" t="s">
        <v>173</v>
      </c>
    </row>
    <row r="54" spans="1:12" x14ac:dyDescent="0.25">
      <c r="A54" s="4" t="s">
        <v>129</v>
      </c>
      <c r="B54" s="4" t="s">
        <v>130</v>
      </c>
      <c r="C54" s="4" t="s">
        <v>53</v>
      </c>
      <c r="D54" s="4" t="s">
        <v>62</v>
      </c>
      <c r="E54" s="18" t="s">
        <v>172</v>
      </c>
      <c r="F54" s="6">
        <v>6.06</v>
      </c>
      <c r="G54" s="18" t="s">
        <v>168</v>
      </c>
      <c r="H54" s="19" t="s">
        <v>58</v>
      </c>
      <c r="I54" s="7">
        <v>42052</v>
      </c>
      <c r="J54" s="7">
        <v>42053</v>
      </c>
      <c r="K54" s="7">
        <v>45199</v>
      </c>
      <c r="L54" s="4" t="s">
        <v>173</v>
      </c>
    </row>
    <row r="55" spans="1:12" x14ac:dyDescent="0.25">
      <c r="A55" s="4" t="s">
        <v>129</v>
      </c>
      <c r="B55" s="4" t="s">
        <v>132</v>
      </c>
      <c r="C55" s="4" t="s">
        <v>53</v>
      </c>
      <c r="D55" s="4" t="s">
        <v>62</v>
      </c>
      <c r="E55" s="18" t="s">
        <v>172</v>
      </c>
      <c r="F55" s="6">
        <v>5.44</v>
      </c>
      <c r="G55" s="18" t="s">
        <v>168</v>
      </c>
      <c r="H55" s="19" t="s">
        <v>58</v>
      </c>
      <c r="I55" s="7">
        <v>41625</v>
      </c>
      <c r="J55" s="7">
        <v>41626</v>
      </c>
      <c r="K55" s="7">
        <v>42052</v>
      </c>
      <c r="L55" s="4" t="s">
        <v>173</v>
      </c>
    </row>
    <row r="56" spans="1:12" x14ac:dyDescent="0.25">
      <c r="A56" s="4" t="s">
        <v>129</v>
      </c>
      <c r="B56" s="4" t="s">
        <v>137</v>
      </c>
      <c r="C56" s="4" t="s">
        <v>53</v>
      </c>
      <c r="D56" s="4" t="s">
        <v>62</v>
      </c>
      <c r="E56" s="18" t="s">
        <v>172</v>
      </c>
      <c r="F56" s="6">
        <v>5.04</v>
      </c>
      <c r="G56" s="18" t="s">
        <v>168</v>
      </c>
      <c r="H56" s="19" t="s">
        <v>58</v>
      </c>
      <c r="I56" s="7">
        <v>36150</v>
      </c>
      <c r="J56" s="7">
        <v>36150</v>
      </c>
      <c r="K56" s="7">
        <v>41625</v>
      </c>
      <c r="L56" s="4" t="s">
        <v>173</v>
      </c>
    </row>
    <row r="57" spans="1:12" x14ac:dyDescent="0.25">
      <c r="A57" s="221" t="s">
        <v>129</v>
      </c>
      <c r="B57" s="221" t="s">
        <v>9</v>
      </c>
      <c r="C57" s="221" t="s">
        <v>53</v>
      </c>
      <c r="D57" s="227" t="s">
        <v>62</v>
      </c>
      <c r="E57" s="210" t="s">
        <v>172</v>
      </c>
      <c r="F57" s="210">
        <v>11.15</v>
      </c>
      <c r="G57" s="228" t="s">
        <v>168</v>
      </c>
      <c r="H57" s="229" t="s">
        <v>59</v>
      </c>
      <c r="I57" s="211">
        <v>45195</v>
      </c>
      <c r="J57" s="211">
        <v>45474</v>
      </c>
      <c r="K57" s="211"/>
      <c r="L57" s="221" t="s">
        <v>173</v>
      </c>
    </row>
    <row r="58" spans="1:12" s="109" customFormat="1" x14ac:dyDescent="0.25">
      <c r="A58" s="4" t="s">
        <v>129</v>
      </c>
      <c r="B58" s="4" t="s">
        <v>9</v>
      </c>
      <c r="C58" s="4" t="s">
        <v>53</v>
      </c>
      <c r="D58" s="4" t="s">
        <v>62</v>
      </c>
      <c r="E58" s="18" t="s">
        <v>172</v>
      </c>
      <c r="F58" s="6">
        <v>10.18</v>
      </c>
      <c r="G58" s="18" t="s">
        <v>168</v>
      </c>
      <c r="H58" s="19" t="s">
        <v>59</v>
      </c>
      <c r="I58" s="7">
        <v>45195</v>
      </c>
      <c r="J58" s="7">
        <v>45200</v>
      </c>
      <c r="K58" s="7">
        <v>45473</v>
      </c>
      <c r="L58" s="4" t="s">
        <v>173</v>
      </c>
    </row>
    <row r="59" spans="1:12" x14ac:dyDescent="0.25">
      <c r="A59" s="4" t="s">
        <v>129</v>
      </c>
      <c r="B59" s="4" t="s">
        <v>130</v>
      </c>
      <c r="C59" s="4" t="s">
        <v>53</v>
      </c>
      <c r="D59" s="4" t="s">
        <v>62</v>
      </c>
      <c r="E59" s="18" t="s">
        <v>172</v>
      </c>
      <c r="F59" s="6">
        <v>9.3000000000000007</v>
      </c>
      <c r="G59" s="18" t="s">
        <v>168</v>
      </c>
      <c r="H59" s="19" t="s">
        <v>59</v>
      </c>
      <c r="I59" s="7">
        <v>42052</v>
      </c>
      <c r="J59" s="7">
        <v>42053</v>
      </c>
      <c r="K59" s="7">
        <v>45199</v>
      </c>
      <c r="L59" s="4" t="s">
        <v>173</v>
      </c>
    </row>
    <row r="60" spans="1:12" x14ac:dyDescent="0.25">
      <c r="A60" s="4" t="s">
        <v>129</v>
      </c>
      <c r="B60" s="4" t="s">
        <v>132</v>
      </c>
      <c r="C60" s="4" t="s">
        <v>53</v>
      </c>
      <c r="D60" s="4" t="s">
        <v>62</v>
      </c>
      <c r="E60" s="18" t="s">
        <v>172</v>
      </c>
      <c r="F60" s="6">
        <v>8.36</v>
      </c>
      <c r="G60" s="18" t="s">
        <v>168</v>
      </c>
      <c r="H60" s="19" t="s">
        <v>59</v>
      </c>
      <c r="I60" s="7">
        <v>41625</v>
      </c>
      <c r="J60" s="7">
        <v>41626</v>
      </c>
      <c r="K60" s="7">
        <v>42052</v>
      </c>
      <c r="L60" s="4" t="s">
        <v>173</v>
      </c>
    </row>
    <row r="61" spans="1:12" x14ac:dyDescent="0.25">
      <c r="A61" s="4" t="s">
        <v>129</v>
      </c>
      <c r="B61" s="4" t="s">
        <v>137</v>
      </c>
      <c r="C61" s="4" t="s">
        <v>53</v>
      </c>
      <c r="D61" s="4" t="s">
        <v>62</v>
      </c>
      <c r="E61" s="18" t="s">
        <v>172</v>
      </c>
      <c r="F61" s="6">
        <v>7.74</v>
      </c>
      <c r="G61" s="18" t="s">
        <v>168</v>
      </c>
      <c r="H61" s="19" t="s">
        <v>59</v>
      </c>
      <c r="I61" s="7">
        <v>36150</v>
      </c>
      <c r="J61" s="7">
        <v>36150</v>
      </c>
      <c r="K61" s="7">
        <v>41625</v>
      </c>
      <c r="L61" s="4" t="s">
        <v>173</v>
      </c>
    </row>
    <row r="62" spans="1:12" x14ac:dyDescent="0.25">
      <c r="A62" s="221" t="s">
        <v>129</v>
      </c>
      <c r="B62" s="221" t="s">
        <v>9</v>
      </c>
      <c r="C62" s="221" t="s">
        <v>53</v>
      </c>
      <c r="D62" s="227" t="s">
        <v>62</v>
      </c>
      <c r="E62" s="210" t="s">
        <v>172</v>
      </c>
      <c r="F62" s="210">
        <v>21.99</v>
      </c>
      <c r="G62" s="228" t="s">
        <v>168</v>
      </c>
      <c r="H62" s="229" t="s">
        <v>60</v>
      </c>
      <c r="I62" s="211">
        <v>45195</v>
      </c>
      <c r="J62" s="211">
        <v>45474</v>
      </c>
      <c r="K62" s="211"/>
      <c r="L62" s="221" t="s">
        <v>173</v>
      </c>
    </row>
    <row r="63" spans="1:12" s="109" customFormat="1" x14ac:dyDescent="0.25">
      <c r="A63" s="4" t="s">
        <v>129</v>
      </c>
      <c r="B63" s="4" t="s">
        <v>9</v>
      </c>
      <c r="C63" s="4" t="s">
        <v>53</v>
      </c>
      <c r="D63" s="4" t="s">
        <v>62</v>
      </c>
      <c r="E63" s="18" t="s">
        <v>172</v>
      </c>
      <c r="F63" s="6">
        <v>20.079999999999998</v>
      </c>
      <c r="G63" s="18" t="s">
        <v>168</v>
      </c>
      <c r="H63" s="19" t="s">
        <v>60</v>
      </c>
      <c r="I63" s="7">
        <v>45195</v>
      </c>
      <c r="J63" s="7">
        <v>45200</v>
      </c>
      <c r="K63" s="7">
        <v>45473</v>
      </c>
      <c r="L63" s="4" t="s">
        <v>173</v>
      </c>
    </row>
    <row r="64" spans="1:12" x14ac:dyDescent="0.25">
      <c r="A64" s="4" t="s">
        <v>129</v>
      </c>
      <c r="B64" s="4" t="s">
        <v>130</v>
      </c>
      <c r="C64" s="4" t="s">
        <v>53</v>
      </c>
      <c r="D64" s="4" t="s">
        <v>62</v>
      </c>
      <c r="E64" s="18" t="s">
        <v>172</v>
      </c>
      <c r="F64" s="6">
        <v>18.34</v>
      </c>
      <c r="G64" s="18" t="s">
        <v>168</v>
      </c>
      <c r="H64" s="19" t="s">
        <v>60</v>
      </c>
      <c r="I64" s="7">
        <v>42052</v>
      </c>
      <c r="J64" s="7">
        <v>42053</v>
      </c>
      <c r="K64" s="7">
        <v>45199</v>
      </c>
      <c r="L64" s="4" t="s">
        <v>173</v>
      </c>
    </row>
    <row r="65" spans="1:12" x14ac:dyDescent="0.25">
      <c r="A65" s="4" t="s">
        <v>129</v>
      </c>
      <c r="B65" s="4" t="s">
        <v>132</v>
      </c>
      <c r="C65" s="4" t="s">
        <v>53</v>
      </c>
      <c r="D65" s="4" t="s">
        <v>62</v>
      </c>
      <c r="E65" s="18" t="s">
        <v>172</v>
      </c>
      <c r="F65" s="6">
        <v>16.48</v>
      </c>
      <c r="G65" s="18" t="s">
        <v>168</v>
      </c>
      <c r="H65" s="19" t="s">
        <v>60</v>
      </c>
      <c r="I65" s="7">
        <v>41625</v>
      </c>
      <c r="J65" s="7">
        <v>41626</v>
      </c>
      <c r="K65" s="7">
        <v>42052</v>
      </c>
      <c r="L65" s="4" t="s">
        <v>173</v>
      </c>
    </row>
    <row r="66" spans="1:12" x14ac:dyDescent="0.25">
      <c r="A66" s="4" t="s">
        <v>129</v>
      </c>
      <c r="B66" s="4" t="s">
        <v>137</v>
      </c>
      <c r="C66" s="4" t="s">
        <v>53</v>
      </c>
      <c r="D66" s="4" t="s">
        <v>62</v>
      </c>
      <c r="E66" s="18" t="s">
        <v>172</v>
      </c>
      <c r="F66" s="6">
        <v>15.26</v>
      </c>
      <c r="G66" s="18" t="s">
        <v>168</v>
      </c>
      <c r="H66" s="19" t="s">
        <v>60</v>
      </c>
      <c r="I66" s="7">
        <v>36150</v>
      </c>
      <c r="J66" s="7">
        <v>36150</v>
      </c>
      <c r="K66" s="7">
        <v>41625</v>
      </c>
      <c r="L66" s="4" t="s">
        <v>173</v>
      </c>
    </row>
  </sheetData>
  <autoFilter ref="A1:L66" xr:uid="{00000000-0009-0000-0000-000002000000}"/>
  <pageMargins left="0.25" right="0.25" top="0.75" bottom="0.75" header="0.3" footer="0.3"/>
  <pageSetup paperSize="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121"/>
  <sheetViews>
    <sheetView topLeftCell="A41" workbookViewId="0">
      <selection activeCell="H92" sqref="H92"/>
    </sheetView>
  </sheetViews>
  <sheetFormatPr defaultRowHeight="15" x14ac:dyDescent="0.25"/>
  <cols>
    <col min="1" max="1" width="7.42578125" customWidth="1"/>
    <col min="2" max="2" width="11.7109375" bestFit="1" customWidth="1"/>
    <col min="3" max="3" width="6.7109375" bestFit="1" customWidth="1"/>
    <col min="4" max="4" width="12.28515625" customWidth="1"/>
    <col min="5" max="5" width="11" customWidth="1"/>
    <col min="6" max="6" width="10.28515625" customWidth="1"/>
    <col min="7" max="7" width="12.7109375" bestFit="1" customWidth="1"/>
    <col min="8" max="8" width="27.28515625" bestFit="1" customWidth="1"/>
    <col min="9" max="9" width="10.7109375" bestFit="1" customWidth="1"/>
    <col min="10" max="11" width="13.42578125" bestFit="1" customWidth="1"/>
    <col min="12" max="12" width="14.28515625" bestFit="1" customWidth="1"/>
  </cols>
  <sheetData>
    <row r="1" spans="1:17" ht="45" x14ac:dyDescent="0.25">
      <c r="A1" s="34" t="s">
        <v>117</v>
      </c>
      <c r="B1" s="34" t="s">
        <v>1</v>
      </c>
      <c r="C1" s="34" t="s">
        <v>2</v>
      </c>
      <c r="D1" s="34" t="s">
        <v>3</v>
      </c>
      <c r="E1" s="35" t="s">
        <v>174</v>
      </c>
      <c r="F1" s="35" t="s">
        <v>175</v>
      </c>
      <c r="G1" s="34" t="s">
        <v>5</v>
      </c>
      <c r="H1" s="34" t="s">
        <v>6</v>
      </c>
      <c r="I1" s="35" t="s">
        <v>120</v>
      </c>
      <c r="J1" s="35" t="s">
        <v>121</v>
      </c>
      <c r="K1" s="35" t="s">
        <v>122</v>
      </c>
      <c r="L1" s="35" t="s">
        <v>127</v>
      </c>
      <c r="N1" s="134" t="s">
        <v>176</v>
      </c>
    </row>
    <row r="2" spans="1:17" x14ac:dyDescent="0.25">
      <c r="A2" s="30" t="s">
        <v>177</v>
      </c>
      <c r="B2" s="262" t="s">
        <v>433</v>
      </c>
      <c r="C2" s="30" t="s">
        <v>65</v>
      </c>
      <c r="D2" s="30" t="s">
        <v>11</v>
      </c>
      <c r="E2" s="261">
        <v>14.25</v>
      </c>
      <c r="F2" s="263">
        <v>41.25</v>
      </c>
      <c r="G2" s="263">
        <v>0.34</v>
      </c>
      <c r="H2" s="30" t="s">
        <v>178</v>
      </c>
      <c r="I2" s="33">
        <v>44803</v>
      </c>
      <c r="J2" s="33">
        <v>45931</v>
      </c>
      <c r="K2" s="33"/>
      <c r="L2" s="30" t="s">
        <v>179</v>
      </c>
      <c r="N2" s="135">
        <f>E2+(G2+0.6)*75</f>
        <v>84.75</v>
      </c>
      <c r="O2" s="213">
        <f>(N2-N3)/N3</f>
        <v>3.3536585365853661E-2</v>
      </c>
    </row>
    <row r="3" spans="1:17" x14ac:dyDescent="0.25">
      <c r="A3" s="30" t="s">
        <v>177</v>
      </c>
      <c r="B3" s="262" t="s">
        <v>433</v>
      </c>
      <c r="C3" s="30" t="s">
        <v>65</v>
      </c>
      <c r="D3" s="30" t="s">
        <v>11</v>
      </c>
      <c r="E3" s="261">
        <v>13</v>
      </c>
      <c r="F3" s="263">
        <v>39</v>
      </c>
      <c r="G3" s="263">
        <v>0.32</v>
      </c>
      <c r="H3" s="30" t="s">
        <v>178</v>
      </c>
      <c r="I3" s="33">
        <v>44803</v>
      </c>
      <c r="J3" s="33">
        <v>45566</v>
      </c>
      <c r="K3" s="33">
        <v>45930</v>
      </c>
      <c r="L3" s="30" t="s">
        <v>179</v>
      </c>
      <c r="N3" s="135">
        <f>E3+(G3+0.6)*75</f>
        <v>82</v>
      </c>
      <c r="O3" s="213">
        <f t="shared" ref="O3:O4" si="0">(N3-N4)/N4</f>
        <v>7.4282719769422273E-2</v>
      </c>
    </row>
    <row r="4" spans="1:17" x14ac:dyDescent="0.25">
      <c r="A4" s="1" t="s">
        <v>177</v>
      </c>
      <c r="B4" s="1" t="s">
        <v>64</v>
      </c>
      <c r="C4" s="1" t="s">
        <v>65</v>
      </c>
      <c r="D4" s="1" t="s">
        <v>11</v>
      </c>
      <c r="E4" s="28">
        <v>11.08</v>
      </c>
      <c r="F4" s="2">
        <v>33.24</v>
      </c>
      <c r="G4" s="2">
        <v>0.27</v>
      </c>
      <c r="H4" s="1" t="s">
        <v>178</v>
      </c>
      <c r="I4" s="3">
        <v>44803</v>
      </c>
      <c r="J4" s="3">
        <v>45200</v>
      </c>
      <c r="K4" s="3">
        <v>45565</v>
      </c>
      <c r="L4" s="1" t="s">
        <v>179</v>
      </c>
      <c r="N4" s="135">
        <f>E4+(G4+0.6)*75</f>
        <v>76.33</v>
      </c>
      <c r="O4" s="213">
        <f t="shared" si="0"/>
        <v>3.1347115254695218E-2</v>
      </c>
    </row>
    <row r="5" spans="1:17" x14ac:dyDescent="0.25">
      <c r="A5" s="30" t="s">
        <v>177</v>
      </c>
      <c r="B5" s="30" t="s">
        <v>64</v>
      </c>
      <c r="C5" s="30" t="s">
        <v>65</v>
      </c>
      <c r="D5" s="30" t="s">
        <v>11</v>
      </c>
      <c r="E5" s="31">
        <v>10.26</v>
      </c>
      <c r="F5" s="32">
        <v>30.78</v>
      </c>
      <c r="G5" s="32">
        <v>0.25</v>
      </c>
      <c r="H5" s="30" t="s">
        <v>178</v>
      </c>
      <c r="I5" s="33">
        <v>44803</v>
      </c>
      <c r="J5" s="33">
        <v>44835</v>
      </c>
      <c r="K5" s="33">
        <v>45199</v>
      </c>
      <c r="L5" s="30" t="s">
        <v>179</v>
      </c>
      <c r="N5" s="46">
        <f>E5+(G5+0.6)*75</f>
        <v>74.010000000000005</v>
      </c>
    </row>
    <row r="6" spans="1:17" x14ac:dyDescent="0.25">
      <c r="A6" s="30" t="s">
        <v>177</v>
      </c>
      <c r="B6" s="30" t="s">
        <v>180</v>
      </c>
      <c r="C6" s="30" t="s">
        <v>65</v>
      </c>
      <c r="D6" s="30" t="s">
        <v>11</v>
      </c>
      <c r="E6" s="31">
        <v>9.5</v>
      </c>
      <c r="F6" s="32">
        <v>28.5</v>
      </c>
      <c r="G6" s="32">
        <v>0.23</v>
      </c>
      <c r="H6" s="30" t="s">
        <v>178</v>
      </c>
      <c r="I6" s="33">
        <v>42640</v>
      </c>
      <c r="J6" s="33">
        <v>42641</v>
      </c>
      <c r="K6" s="33">
        <v>44834</v>
      </c>
      <c r="L6" s="30" t="s">
        <v>179</v>
      </c>
      <c r="N6" s="135">
        <f>E6+(G6+0.3)*75</f>
        <v>49.25</v>
      </c>
      <c r="P6" s="46"/>
      <c r="Q6" s="46"/>
    </row>
    <row r="7" spans="1:17" x14ac:dyDescent="0.25">
      <c r="A7" s="30" t="s">
        <v>177</v>
      </c>
      <c r="B7" s="30" t="s">
        <v>181</v>
      </c>
      <c r="C7" s="30" t="s">
        <v>65</v>
      </c>
      <c r="D7" s="30" t="s">
        <v>11</v>
      </c>
      <c r="E7" s="31">
        <v>9.5</v>
      </c>
      <c r="F7" s="32">
        <v>28.5</v>
      </c>
      <c r="G7" s="32">
        <v>0.28999999999999998</v>
      </c>
      <c r="H7" s="30" t="s">
        <v>178</v>
      </c>
      <c r="I7" s="33">
        <v>41576</v>
      </c>
      <c r="J7" s="33">
        <v>41583</v>
      </c>
      <c r="K7" s="33">
        <v>42640</v>
      </c>
      <c r="L7" s="30" t="s">
        <v>179</v>
      </c>
      <c r="N7" s="135">
        <f>E7+(G7+0.3)*75</f>
        <v>53.75</v>
      </c>
    </row>
    <row r="8" spans="1:17" x14ac:dyDescent="0.25">
      <c r="A8" s="30" t="s">
        <v>177</v>
      </c>
      <c r="B8" s="30" t="s">
        <v>182</v>
      </c>
      <c r="C8" s="30" t="s">
        <v>65</v>
      </c>
      <c r="D8" s="30" t="s">
        <v>11</v>
      </c>
      <c r="E8" s="31">
        <v>9.5</v>
      </c>
      <c r="F8" s="32">
        <v>28.5</v>
      </c>
      <c r="G8" s="32">
        <v>0.55000000000000004</v>
      </c>
      <c r="H8" s="30" t="s">
        <v>183</v>
      </c>
      <c r="I8" s="33">
        <v>40568</v>
      </c>
      <c r="J8" s="33">
        <v>40569</v>
      </c>
      <c r="K8" s="33">
        <v>41582</v>
      </c>
      <c r="L8" s="30" t="s">
        <v>179</v>
      </c>
      <c r="N8" s="135">
        <f>E8+(G8*75)</f>
        <v>50.75</v>
      </c>
    </row>
    <row r="9" spans="1:17" x14ac:dyDescent="0.25">
      <c r="A9" s="30" t="s">
        <v>177</v>
      </c>
      <c r="B9" s="30" t="s">
        <v>184</v>
      </c>
      <c r="C9" s="30" t="s">
        <v>65</v>
      </c>
      <c r="D9" s="30" t="s">
        <v>11</v>
      </c>
      <c r="E9" s="31">
        <v>9.5</v>
      </c>
      <c r="F9" s="32">
        <v>28.5</v>
      </c>
      <c r="G9" s="32">
        <v>0.7</v>
      </c>
      <c r="H9" s="30" t="s">
        <v>183</v>
      </c>
      <c r="I9" s="33">
        <v>40134</v>
      </c>
      <c r="J9" s="33">
        <v>40148</v>
      </c>
      <c r="K9" s="33">
        <v>40568</v>
      </c>
      <c r="L9" s="30" t="s">
        <v>179</v>
      </c>
      <c r="N9" s="135">
        <f t="shared" ref="N9:N14" si="1">E9+(G9*75)</f>
        <v>62</v>
      </c>
    </row>
    <row r="10" spans="1:17" x14ac:dyDescent="0.25">
      <c r="A10" s="30" t="s">
        <v>177</v>
      </c>
      <c r="B10" s="30" t="s">
        <v>185</v>
      </c>
      <c r="C10" s="30" t="s">
        <v>65</v>
      </c>
      <c r="D10" s="30" t="s">
        <v>11</v>
      </c>
      <c r="E10" s="31">
        <v>6.43</v>
      </c>
      <c r="F10" s="32">
        <v>19.46</v>
      </c>
      <c r="G10" s="32">
        <v>0.92</v>
      </c>
      <c r="H10" s="30" t="s">
        <v>183</v>
      </c>
      <c r="I10" s="33">
        <v>39035</v>
      </c>
      <c r="J10" s="33">
        <v>39035</v>
      </c>
      <c r="K10" s="33">
        <v>40134</v>
      </c>
      <c r="L10" s="30" t="s">
        <v>179</v>
      </c>
      <c r="N10" s="135">
        <f t="shared" si="1"/>
        <v>75.430000000000007</v>
      </c>
    </row>
    <row r="11" spans="1:17" x14ac:dyDescent="0.25">
      <c r="A11" s="30" t="s">
        <v>177</v>
      </c>
      <c r="B11" s="30" t="s">
        <v>186</v>
      </c>
      <c r="C11" s="30" t="s">
        <v>65</v>
      </c>
      <c r="D11" s="30" t="s">
        <v>11</v>
      </c>
      <c r="E11" s="31">
        <v>6.43</v>
      </c>
      <c r="F11" s="32">
        <v>19.46</v>
      </c>
      <c r="G11" s="32">
        <v>1.05</v>
      </c>
      <c r="H11" s="30" t="s">
        <v>183</v>
      </c>
      <c r="I11" s="33">
        <v>38657</v>
      </c>
      <c r="J11" s="33">
        <v>38657</v>
      </c>
      <c r="K11" s="33">
        <v>39035</v>
      </c>
      <c r="L11" s="30" t="s">
        <v>179</v>
      </c>
      <c r="N11" s="135">
        <f t="shared" si="1"/>
        <v>85.18</v>
      </c>
    </row>
    <row r="12" spans="1:17" x14ac:dyDescent="0.25">
      <c r="A12" s="30" t="s">
        <v>177</v>
      </c>
      <c r="B12" s="30" t="s">
        <v>187</v>
      </c>
      <c r="C12" s="30" t="s">
        <v>65</v>
      </c>
      <c r="D12" s="30" t="s">
        <v>11</v>
      </c>
      <c r="E12" s="31">
        <v>6.43</v>
      </c>
      <c r="F12" s="32">
        <v>19.46</v>
      </c>
      <c r="G12" s="32">
        <v>0.85</v>
      </c>
      <c r="H12" s="30" t="s">
        <v>183</v>
      </c>
      <c r="I12" s="33">
        <v>37782</v>
      </c>
      <c r="J12" s="33">
        <v>37782</v>
      </c>
      <c r="K12" s="33">
        <v>38657</v>
      </c>
      <c r="L12" s="30" t="s">
        <v>179</v>
      </c>
      <c r="N12" s="135">
        <f t="shared" si="1"/>
        <v>70.180000000000007</v>
      </c>
    </row>
    <row r="13" spans="1:17" x14ac:dyDescent="0.25">
      <c r="A13" s="30" t="s">
        <v>177</v>
      </c>
      <c r="B13" s="30" t="s">
        <v>188</v>
      </c>
      <c r="C13" s="30" t="s">
        <v>65</v>
      </c>
      <c r="D13" s="30" t="s">
        <v>11</v>
      </c>
      <c r="E13" s="31">
        <v>6.43</v>
      </c>
      <c r="F13" s="32">
        <v>19.46</v>
      </c>
      <c r="G13" s="32">
        <v>0.55000000000000004</v>
      </c>
      <c r="H13" s="30" t="s">
        <v>183</v>
      </c>
      <c r="I13" s="33">
        <v>37691</v>
      </c>
      <c r="J13" s="33">
        <v>37691</v>
      </c>
      <c r="K13" s="33">
        <v>37782</v>
      </c>
      <c r="L13" s="30"/>
      <c r="N13" s="135">
        <f t="shared" si="1"/>
        <v>47.68</v>
      </c>
    </row>
    <row r="14" spans="1:17" x14ac:dyDescent="0.25">
      <c r="A14" s="30" t="s">
        <v>177</v>
      </c>
      <c r="B14" s="30" t="s">
        <v>189</v>
      </c>
      <c r="C14" s="30" t="s">
        <v>65</v>
      </c>
      <c r="D14" s="30" t="s">
        <v>11</v>
      </c>
      <c r="E14" s="31">
        <v>6.43</v>
      </c>
      <c r="F14" s="32">
        <v>19.46</v>
      </c>
      <c r="G14" s="32">
        <v>0.42</v>
      </c>
      <c r="H14" s="30" t="s">
        <v>183</v>
      </c>
      <c r="I14" s="33">
        <v>37201</v>
      </c>
      <c r="J14" s="33">
        <v>37201</v>
      </c>
      <c r="K14" s="33">
        <v>37691</v>
      </c>
      <c r="L14" s="30"/>
      <c r="N14" s="135">
        <f t="shared" si="1"/>
        <v>37.93</v>
      </c>
    </row>
    <row r="15" spans="1:17" x14ac:dyDescent="0.25">
      <c r="A15" s="30" t="s">
        <v>177</v>
      </c>
      <c r="B15" s="30" t="s">
        <v>190</v>
      </c>
      <c r="C15" s="30" t="s">
        <v>65</v>
      </c>
      <c r="D15" s="30" t="s">
        <v>11</v>
      </c>
      <c r="E15" s="31">
        <v>6.43</v>
      </c>
      <c r="F15" s="32">
        <v>19.46</v>
      </c>
      <c r="G15" s="32">
        <v>0.65</v>
      </c>
      <c r="H15" s="30" t="s">
        <v>183</v>
      </c>
      <c r="I15" s="33">
        <v>37159</v>
      </c>
      <c r="J15" s="33">
        <v>37159</v>
      </c>
      <c r="K15" s="33">
        <v>37201</v>
      </c>
      <c r="L15" s="30"/>
      <c r="N15" s="135"/>
    </row>
    <row r="16" spans="1:17" x14ac:dyDescent="0.25">
      <c r="A16" s="30" t="s">
        <v>177</v>
      </c>
      <c r="B16" s="30" t="s">
        <v>191</v>
      </c>
      <c r="C16" s="30" t="s">
        <v>65</v>
      </c>
      <c r="D16" s="30" t="s">
        <v>11</v>
      </c>
      <c r="E16" s="31">
        <v>6.43</v>
      </c>
      <c r="F16" s="32">
        <v>19.46</v>
      </c>
      <c r="G16" s="32">
        <v>1</v>
      </c>
      <c r="H16" s="30" t="s">
        <v>183</v>
      </c>
      <c r="I16" s="33">
        <v>36921</v>
      </c>
      <c r="J16" s="33">
        <v>36921</v>
      </c>
      <c r="K16" s="33">
        <v>37159</v>
      </c>
      <c r="L16" s="30"/>
      <c r="N16" s="135"/>
    </row>
    <row r="17" spans="1:14" x14ac:dyDescent="0.25">
      <c r="A17" s="30" t="s">
        <v>177</v>
      </c>
      <c r="B17" s="30" t="s">
        <v>192</v>
      </c>
      <c r="C17" s="30" t="s">
        <v>65</v>
      </c>
      <c r="D17" s="30" t="s">
        <v>11</v>
      </c>
      <c r="E17" s="31">
        <v>6.43</v>
      </c>
      <c r="F17" s="32">
        <v>19.46</v>
      </c>
      <c r="G17" s="32">
        <v>0.56000000000000005</v>
      </c>
      <c r="H17" s="30" t="s">
        <v>183</v>
      </c>
      <c r="I17" s="33">
        <v>36781</v>
      </c>
      <c r="J17" s="33">
        <v>36781</v>
      </c>
      <c r="K17" s="33">
        <v>36921</v>
      </c>
      <c r="L17" s="30"/>
      <c r="N17" s="135"/>
    </row>
    <row r="18" spans="1:14" x14ac:dyDescent="0.25">
      <c r="A18" s="30" t="s">
        <v>177</v>
      </c>
      <c r="B18" s="30" t="s">
        <v>193</v>
      </c>
      <c r="C18" s="30" t="s">
        <v>65</v>
      </c>
      <c r="D18" s="30" t="s">
        <v>11</v>
      </c>
      <c r="E18" s="31">
        <v>6.43</v>
      </c>
      <c r="F18" s="32">
        <v>19.46</v>
      </c>
      <c r="G18" s="32">
        <v>0.36</v>
      </c>
      <c r="H18" s="30" t="s">
        <v>183</v>
      </c>
      <c r="I18" s="33">
        <v>36214</v>
      </c>
      <c r="J18" s="33">
        <v>36215</v>
      </c>
      <c r="K18" s="33">
        <v>36781</v>
      </c>
      <c r="L18" s="30"/>
      <c r="N18" s="135"/>
    </row>
    <row r="19" spans="1:14" x14ac:dyDescent="0.25">
      <c r="A19" s="30" t="s">
        <v>177</v>
      </c>
      <c r="B19" s="30" t="s">
        <v>194</v>
      </c>
      <c r="C19" s="30" t="s">
        <v>65</v>
      </c>
      <c r="D19" s="30" t="s">
        <v>11</v>
      </c>
      <c r="E19" s="31">
        <v>6.43</v>
      </c>
      <c r="F19" s="32">
        <v>19.46</v>
      </c>
      <c r="G19" s="32">
        <v>3.25</v>
      </c>
      <c r="H19" s="30" t="s">
        <v>195</v>
      </c>
      <c r="I19" s="33">
        <v>35933</v>
      </c>
      <c r="J19" s="33">
        <v>35977</v>
      </c>
      <c r="K19" s="33">
        <v>36214</v>
      </c>
      <c r="L19" s="30"/>
      <c r="N19" s="135"/>
    </row>
    <row r="20" spans="1:14" x14ac:dyDescent="0.25">
      <c r="A20" s="30" t="s">
        <v>177</v>
      </c>
      <c r="B20" s="30" t="s">
        <v>196</v>
      </c>
      <c r="C20" s="30" t="s">
        <v>65</v>
      </c>
      <c r="D20" s="30" t="s">
        <v>11</v>
      </c>
      <c r="E20" s="31">
        <v>6.43</v>
      </c>
      <c r="F20" s="32">
        <v>19.46</v>
      </c>
      <c r="G20" s="32">
        <v>3.78</v>
      </c>
      <c r="H20" s="30" t="s">
        <v>195</v>
      </c>
      <c r="I20" s="33">
        <v>35464</v>
      </c>
      <c r="J20" s="33">
        <v>35490</v>
      </c>
      <c r="K20" s="33">
        <v>35976</v>
      </c>
      <c r="L20" s="30"/>
      <c r="N20" s="135"/>
    </row>
    <row r="21" spans="1:14" x14ac:dyDescent="0.25">
      <c r="A21" s="30" t="s">
        <v>177</v>
      </c>
      <c r="B21" s="30" t="s">
        <v>197</v>
      </c>
      <c r="C21" s="30" t="s">
        <v>65</v>
      </c>
      <c r="D21" s="30" t="s">
        <v>11</v>
      </c>
      <c r="E21" s="31">
        <v>6.43</v>
      </c>
      <c r="F21" s="32">
        <v>19.46</v>
      </c>
      <c r="G21" s="32">
        <v>2.67</v>
      </c>
      <c r="H21" s="30" t="s">
        <v>195</v>
      </c>
      <c r="I21" s="33">
        <v>34876</v>
      </c>
      <c r="J21" s="33">
        <v>35247</v>
      </c>
      <c r="K21" s="33">
        <v>35490</v>
      </c>
      <c r="L21" s="30"/>
      <c r="N21" s="135"/>
    </row>
    <row r="22" spans="1:14" x14ac:dyDescent="0.25">
      <c r="A22" s="30" t="s">
        <v>177</v>
      </c>
      <c r="B22" s="30" t="s">
        <v>197</v>
      </c>
      <c r="C22" s="30" t="s">
        <v>65</v>
      </c>
      <c r="D22" s="30" t="s">
        <v>11</v>
      </c>
      <c r="E22" s="31">
        <v>6.43</v>
      </c>
      <c r="F22" s="32">
        <v>19.46</v>
      </c>
      <c r="G22" s="32">
        <f>2.67-0.48</f>
        <v>2.19</v>
      </c>
      <c r="H22" s="30" t="s">
        <v>195</v>
      </c>
      <c r="I22" s="33">
        <v>34876</v>
      </c>
      <c r="J22" s="33">
        <v>34881</v>
      </c>
      <c r="K22" s="33">
        <v>35246</v>
      </c>
      <c r="L22" s="30"/>
      <c r="N22" s="135"/>
    </row>
    <row r="23" spans="1:14" x14ac:dyDescent="0.25">
      <c r="A23" s="30" t="s">
        <v>177</v>
      </c>
      <c r="B23" s="30" t="s">
        <v>198</v>
      </c>
      <c r="C23" s="30" t="s">
        <v>65</v>
      </c>
      <c r="D23" s="30" t="s">
        <v>11</v>
      </c>
      <c r="E23" s="31">
        <v>6.43</v>
      </c>
      <c r="F23" s="32">
        <v>19.46</v>
      </c>
      <c r="G23" s="32">
        <v>3.45</v>
      </c>
      <c r="H23" s="30" t="s">
        <v>195</v>
      </c>
      <c r="I23" s="33">
        <v>34190</v>
      </c>
      <c r="J23" s="33">
        <v>34190</v>
      </c>
      <c r="K23" s="33">
        <v>34880</v>
      </c>
      <c r="L23" s="30"/>
      <c r="N23" s="135"/>
    </row>
    <row r="24" spans="1:14" x14ac:dyDescent="0.25">
      <c r="A24" s="30" t="s">
        <v>177</v>
      </c>
      <c r="B24" s="30" t="s">
        <v>199</v>
      </c>
      <c r="C24" s="30" t="s">
        <v>65</v>
      </c>
      <c r="D24" s="30" t="s">
        <v>11</v>
      </c>
      <c r="E24" s="31">
        <v>6.43</v>
      </c>
      <c r="F24" s="32">
        <v>19.46</v>
      </c>
      <c r="G24" s="32">
        <v>3.08</v>
      </c>
      <c r="H24" s="30" t="s">
        <v>195</v>
      </c>
      <c r="I24" s="33">
        <v>33819</v>
      </c>
      <c r="J24" s="33">
        <v>33819</v>
      </c>
      <c r="K24" s="33">
        <v>34190</v>
      </c>
      <c r="L24" s="30"/>
      <c r="N24" s="135"/>
    </row>
    <row r="25" spans="1:14" x14ac:dyDescent="0.25">
      <c r="A25" s="30" t="s">
        <v>177</v>
      </c>
      <c r="B25" s="30" t="s">
        <v>200</v>
      </c>
      <c r="C25" s="30" t="s">
        <v>65</v>
      </c>
      <c r="D25" s="30" t="s">
        <v>11</v>
      </c>
      <c r="E25" s="31">
        <v>6.15</v>
      </c>
      <c r="F25" s="32">
        <v>22.55</v>
      </c>
      <c r="G25" s="32">
        <v>3.47</v>
      </c>
      <c r="H25" s="30" t="s">
        <v>195</v>
      </c>
      <c r="I25" s="138" t="s">
        <v>201</v>
      </c>
      <c r="J25" s="138" t="s">
        <v>201</v>
      </c>
      <c r="K25" s="33">
        <v>33819</v>
      </c>
      <c r="L25" s="30"/>
      <c r="N25" s="135"/>
    </row>
    <row r="26" spans="1:14" x14ac:dyDescent="0.25">
      <c r="A26" s="30" t="s">
        <v>177</v>
      </c>
      <c r="B26" s="30" t="s">
        <v>202</v>
      </c>
      <c r="C26" s="30" t="s">
        <v>65</v>
      </c>
      <c r="D26" s="30" t="s">
        <v>11</v>
      </c>
      <c r="E26" s="31">
        <v>5.56</v>
      </c>
      <c r="F26" s="32">
        <v>20.41</v>
      </c>
      <c r="G26" s="32">
        <v>3.05</v>
      </c>
      <c r="H26" s="30" t="s">
        <v>195</v>
      </c>
      <c r="I26" s="138">
        <v>32608</v>
      </c>
      <c r="J26" s="138">
        <v>32608</v>
      </c>
      <c r="K26" s="138" t="s">
        <v>201</v>
      </c>
      <c r="L26" s="30"/>
      <c r="N26" s="135"/>
    </row>
    <row r="27" spans="1:14" x14ac:dyDescent="0.25">
      <c r="A27" s="30" t="s">
        <v>177</v>
      </c>
      <c r="B27" s="30" t="s">
        <v>203</v>
      </c>
      <c r="C27" s="30" t="s">
        <v>65</v>
      </c>
      <c r="D27" s="30" t="s">
        <v>11</v>
      </c>
      <c r="E27" s="31">
        <v>7.86</v>
      </c>
      <c r="F27" s="32">
        <v>28.85</v>
      </c>
      <c r="G27" s="32">
        <v>2.93</v>
      </c>
      <c r="H27" s="30" t="s">
        <v>195</v>
      </c>
      <c r="I27" s="138">
        <v>32496</v>
      </c>
      <c r="J27" s="138">
        <v>32496</v>
      </c>
      <c r="K27" s="33">
        <v>32608</v>
      </c>
      <c r="L27" s="30"/>
      <c r="N27" s="135"/>
    </row>
    <row r="28" spans="1:14" x14ac:dyDescent="0.25">
      <c r="A28" s="30" t="s">
        <v>177</v>
      </c>
      <c r="B28" s="30" t="s">
        <v>204</v>
      </c>
      <c r="C28" s="30" t="s">
        <v>65</v>
      </c>
      <c r="D28" s="30" t="s">
        <v>11</v>
      </c>
      <c r="E28" s="31">
        <v>3</v>
      </c>
      <c r="F28" s="32">
        <v>11</v>
      </c>
      <c r="G28" s="32">
        <v>3.82</v>
      </c>
      <c r="H28" s="30" t="s">
        <v>195</v>
      </c>
      <c r="I28" s="138">
        <v>32181</v>
      </c>
      <c r="J28" s="138">
        <v>32181</v>
      </c>
      <c r="K28" s="33">
        <v>32496</v>
      </c>
      <c r="L28" s="30"/>
      <c r="N28" s="135"/>
    </row>
    <row r="29" spans="1:14" x14ac:dyDescent="0.25">
      <c r="A29" s="30" t="s">
        <v>177</v>
      </c>
      <c r="B29" s="30" t="s">
        <v>205</v>
      </c>
      <c r="C29" s="30" t="s">
        <v>65</v>
      </c>
      <c r="D29" s="30" t="s">
        <v>11</v>
      </c>
      <c r="E29" s="31">
        <v>3</v>
      </c>
      <c r="F29" s="32">
        <v>11</v>
      </c>
      <c r="G29" s="32">
        <v>3.09</v>
      </c>
      <c r="H29" s="30" t="s">
        <v>195</v>
      </c>
      <c r="I29" s="138">
        <v>31691</v>
      </c>
      <c r="J29" s="138">
        <v>31691</v>
      </c>
      <c r="K29" s="33">
        <v>32181</v>
      </c>
      <c r="L29" s="30"/>
      <c r="N29" s="135"/>
    </row>
    <row r="30" spans="1:14" x14ac:dyDescent="0.25">
      <c r="A30" s="30" t="s">
        <v>177</v>
      </c>
      <c r="B30" s="30" t="s">
        <v>206</v>
      </c>
      <c r="C30" s="30" t="s">
        <v>65</v>
      </c>
      <c r="D30" s="30" t="s">
        <v>11</v>
      </c>
      <c r="E30" s="31">
        <v>3</v>
      </c>
      <c r="F30" s="32">
        <v>11</v>
      </c>
      <c r="G30" s="32">
        <v>4.45</v>
      </c>
      <c r="H30" s="30" t="s">
        <v>195</v>
      </c>
      <c r="I30" s="33">
        <v>31138</v>
      </c>
      <c r="J30" s="33">
        <v>31138</v>
      </c>
      <c r="K30" s="33">
        <v>31691</v>
      </c>
      <c r="L30" s="30"/>
      <c r="N30" s="135"/>
    </row>
    <row r="31" spans="1:14" x14ac:dyDescent="0.25">
      <c r="A31" s="30" t="s">
        <v>177</v>
      </c>
      <c r="B31" s="30" t="s">
        <v>207</v>
      </c>
      <c r="C31" s="30" t="s">
        <v>65</v>
      </c>
      <c r="D31" s="30" t="s">
        <v>11</v>
      </c>
      <c r="E31" s="31">
        <v>3</v>
      </c>
      <c r="F31" s="32">
        <v>11</v>
      </c>
      <c r="G31" s="32">
        <v>4.3</v>
      </c>
      <c r="H31" s="30" t="s">
        <v>195</v>
      </c>
      <c r="I31" s="33">
        <v>30709</v>
      </c>
      <c r="J31" s="33">
        <v>30709</v>
      </c>
      <c r="K31" s="33">
        <v>31138</v>
      </c>
      <c r="L31" s="30"/>
    </row>
    <row r="32" spans="1:14" x14ac:dyDescent="0.25">
      <c r="A32" s="30" t="s">
        <v>177</v>
      </c>
      <c r="B32" s="262" t="s">
        <v>433</v>
      </c>
      <c r="C32" s="30" t="s">
        <v>69</v>
      </c>
      <c r="D32" s="30" t="s">
        <v>208</v>
      </c>
      <c r="E32" s="261">
        <v>14.25</v>
      </c>
      <c r="F32" s="263">
        <v>41.25</v>
      </c>
      <c r="G32" s="263">
        <v>0.34</v>
      </c>
      <c r="H32" s="30" t="s">
        <v>178</v>
      </c>
      <c r="I32" s="33">
        <v>44803</v>
      </c>
      <c r="J32" s="33">
        <v>45931</v>
      </c>
      <c r="K32" s="33"/>
      <c r="L32" s="30" t="s">
        <v>209</v>
      </c>
    </row>
    <row r="33" spans="1:12" x14ac:dyDescent="0.25">
      <c r="A33" s="30" t="s">
        <v>177</v>
      </c>
      <c r="B33" s="262" t="s">
        <v>433</v>
      </c>
      <c r="C33" s="30" t="s">
        <v>69</v>
      </c>
      <c r="D33" s="30" t="s">
        <v>208</v>
      </c>
      <c r="E33" s="261">
        <v>13</v>
      </c>
      <c r="F33" s="263">
        <v>39</v>
      </c>
      <c r="G33" s="263">
        <v>0.32</v>
      </c>
      <c r="H33" s="30" t="s">
        <v>178</v>
      </c>
      <c r="I33" s="33">
        <v>44803</v>
      </c>
      <c r="J33" s="33">
        <v>45566</v>
      </c>
      <c r="K33" s="33">
        <v>45930</v>
      </c>
      <c r="L33" s="30" t="s">
        <v>209</v>
      </c>
    </row>
    <row r="34" spans="1:12" x14ac:dyDescent="0.25">
      <c r="A34" s="1" t="s">
        <v>177</v>
      </c>
      <c r="B34" s="1" t="s">
        <v>64</v>
      </c>
      <c r="C34" s="1" t="s">
        <v>69</v>
      </c>
      <c r="D34" s="1" t="s">
        <v>208</v>
      </c>
      <c r="E34" s="28">
        <v>11.08</v>
      </c>
      <c r="F34" s="2">
        <v>33.24</v>
      </c>
      <c r="G34" s="2">
        <v>0.27</v>
      </c>
      <c r="H34" s="1" t="s">
        <v>178</v>
      </c>
      <c r="I34" s="3">
        <v>44803</v>
      </c>
      <c r="J34" s="3">
        <v>45200</v>
      </c>
      <c r="K34" s="3">
        <v>45565</v>
      </c>
      <c r="L34" s="1" t="s">
        <v>209</v>
      </c>
    </row>
    <row r="35" spans="1:12" x14ac:dyDescent="0.25">
      <c r="A35" s="30" t="s">
        <v>177</v>
      </c>
      <c r="B35" s="30" t="s">
        <v>64</v>
      </c>
      <c r="C35" s="30" t="s">
        <v>69</v>
      </c>
      <c r="D35" s="30" t="s">
        <v>208</v>
      </c>
      <c r="E35" s="31">
        <v>10.26</v>
      </c>
      <c r="F35" s="32">
        <v>30.78</v>
      </c>
      <c r="G35" s="32">
        <v>0.25</v>
      </c>
      <c r="H35" s="30" t="s">
        <v>178</v>
      </c>
      <c r="I35" s="33">
        <v>44803</v>
      </c>
      <c r="J35" s="33">
        <v>44835</v>
      </c>
      <c r="K35" s="33">
        <v>45199</v>
      </c>
      <c r="L35" s="30" t="s">
        <v>209</v>
      </c>
    </row>
    <row r="36" spans="1:12" x14ac:dyDescent="0.25">
      <c r="A36" s="30" t="s">
        <v>177</v>
      </c>
      <c r="B36" s="30" t="s">
        <v>180</v>
      </c>
      <c r="C36" s="30" t="s">
        <v>69</v>
      </c>
      <c r="D36" s="30" t="s">
        <v>208</v>
      </c>
      <c r="E36" s="31">
        <v>9.5</v>
      </c>
      <c r="F36" s="32">
        <v>28.5</v>
      </c>
      <c r="G36" s="32">
        <v>0.23</v>
      </c>
      <c r="H36" s="30" t="s">
        <v>178</v>
      </c>
      <c r="I36" s="33">
        <v>42640</v>
      </c>
      <c r="J36" s="33">
        <v>42641</v>
      </c>
      <c r="K36" s="33">
        <v>44834</v>
      </c>
      <c r="L36" s="30" t="s">
        <v>209</v>
      </c>
    </row>
    <row r="37" spans="1:12" x14ac:dyDescent="0.25">
      <c r="A37" s="30" t="s">
        <v>177</v>
      </c>
      <c r="B37" s="30" t="s">
        <v>181</v>
      </c>
      <c r="C37" s="30" t="s">
        <v>69</v>
      </c>
      <c r="D37" s="30" t="s">
        <v>208</v>
      </c>
      <c r="E37" s="31">
        <v>9.5</v>
      </c>
      <c r="F37" s="32">
        <v>28.5</v>
      </c>
      <c r="G37" s="32">
        <v>0.28999999999999998</v>
      </c>
      <c r="H37" s="30" t="s">
        <v>178</v>
      </c>
      <c r="I37" s="33">
        <v>41576</v>
      </c>
      <c r="J37" s="33">
        <v>41583</v>
      </c>
      <c r="K37" s="33">
        <v>42640</v>
      </c>
      <c r="L37" s="30" t="s">
        <v>209</v>
      </c>
    </row>
    <row r="38" spans="1:12" x14ac:dyDescent="0.25">
      <c r="A38" s="30" t="s">
        <v>177</v>
      </c>
      <c r="B38" s="30" t="s">
        <v>182</v>
      </c>
      <c r="C38" s="30" t="s">
        <v>69</v>
      </c>
      <c r="D38" s="30" t="s">
        <v>208</v>
      </c>
      <c r="E38" s="31">
        <v>9.5</v>
      </c>
      <c r="F38" s="32">
        <v>28.5</v>
      </c>
      <c r="G38" s="32">
        <v>0.55000000000000004</v>
      </c>
      <c r="H38" s="30" t="s">
        <v>183</v>
      </c>
      <c r="I38" s="33">
        <v>40568</v>
      </c>
      <c r="J38" s="33">
        <v>40569</v>
      </c>
      <c r="K38" s="33">
        <v>41582</v>
      </c>
      <c r="L38" s="30" t="s">
        <v>209</v>
      </c>
    </row>
    <row r="39" spans="1:12" x14ac:dyDescent="0.25">
      <c r="A39" s="30" t="s">
        <v>177</v>
      </c>
      <c r="B39" s="30" t="s">
        <v>184</v>
      </c>
      <c r="C39" s="30" t="s">
        <v>69</v>
      </c>
      <c r="D39" s="30" t="s">
        <v>208</v>
      </c>
      <c r="E39" s="31">
        <v>9.5</v>
      </c>
      <c r="F39" s="32">
        <v>28.5</v>
      </c>
      <c r="G39" s="32">
        <v>0.7</v>
      </c>
      <c r="H39" s="30" t="s">
        <v>183</v>
      </c>
      <c r="I39" s="33">
        <v>40134</v>
      </c>
      <c r="J39" s="33">
        <v>40148</v>
      </c>
      <c r="K39" s="33">
        <v>40568</v>
      </c>
      <c r="L39" s="30" t="s">
        <v>209</v>
      </c>
    </row>
    <row r="40" spans="1:12" x14ac:dyDescent="0.25">
      <c r="A40" s="30" t="s">
        <v>177</v>
      </c>
      <c r="B40" s="30" t="s">
        <v>185</v>
      </c>
      <c r="C40" s="30" t="s">
        <v>69</v>
      </c>
      <c r="D40" s="30" t="s">
        <v>208</v>
      </c>
      <c r="E40" s="31">
        <v>6.43</v>
      </c>
      <c r="F40" s="32">
        <v>19.46</v>
      </c>
      <c r="G40" s="32">
        <v>0.92</v>
      </c>
      <c r="H40" s="30" t="s">
        <v>183</v>
      </c>
      <c r="I40" s="33">
        <v>39035</v>
      </c>
      <c r="J40" s="33">
        <v>39035</v>
      </c>
      <c r="K40" s="33">
        <v>40134</v>
      </c>
      <c r="L40" s="30" t="s">
        <v>209</v>
      </c>
    </row>
    <row r="41" spans="1:12" x14ac:dyDescent="0.25">
      <c r="A41" s="30" t="s">
        <v>177</v>
      </c>
      <c r="B41" s="30" t="s">
        <v>186</v>
      </c>
      <c r="C41" s="30" t="s">
        <v>69</v>
      </c>
      <c r="D41" s="30" t="s">
        <v>208</v>
      </c>
      <c r="E41" s="31">
        <v>6.43</v>
      </c>
      <c r="F41" s="32">
        <v>19.46</v>
      </c>
      <c r="G41" s="32">
        <v>1.05</v>
      </c>
      <c r="H41" s="30" t="s">
        <v>183</v>
      </c>
      <c r="I41" s="33">
        <v>38657</v>
      </c>
      <c r="J41" s="33">
        <v>38657</v>
      </c>
      <c r="K41" s="33">
        <v>39035</v>
      </c>
      <c r="L41" s="30" t="s">
        <v>209</v>
      </c>
    </row>
    <row r="42" spans="1:12" x14ac:dyDescent="0.25">
      <c r="A42" s="30" t="s">
        <v>177</v>
      </c>
      <c r="B42" s="30" t="s">
        <v>187</v>
      </c>
      <c r="C42" s="30" t="s">
        <v>69</v>
      </c>
      <c r="D42" s="30" t="s">
        <v>208</v>
      </c>
      <c r="E42" s="31">
        <v>6.43</v>
      </c>
      <c r="F42" s="32">
        <v>19.46</v>
      </c>
      <c r="G42" s="32">
        <v>0.85</v>
      </c>
      <c r="H42" s="30" t="s">
        <v>183</v>
      </c>
      <c r="I42" s="33">
        <v>37782</v>
      </c>
      <c r="J42" s="33">
        <v>37782</v>
      </c>
      <c r="K42" s="33">
        <v>38657</v>
      </c>
      <c r="L42" s="30" t="s">
        <v>209</v>
      </c>
    </row>
    <row r="43" spans="1:12" x14ac:dyDescent="0.25">
      <c r="A43" s="30" t="s">
        <v>177</v>
      </c>
      <c r="B43" s="30" t="s">
        <v>188</v>
      </c>
      <c r="C43" s="30" t="s">
        <v>69</v>
      </c>
      <c r="D43" s="30" t="s">
        <v>208</v>
      </c>
      <c r="E43" s="31">
        <v>6.43</v>
      </c>
      <c r="F43" s="32">
        <v>19.46</v>
      </c>
      <c r="G43" s="32">
        <v>0.55000000000000004</v>
      </c>
      <c r="H43" s="30" t="s">
        <v>183</v>
      </c>
      <c r="I43" s="33">
        <v>37691</v>
      </c>
      <c r="J43" s="33">
        <v>37691</v>
      </c>
      <c r="K43" s="33">
        <v>37782</v>
      </c>
      <c r="L43" s="30"/>
    </row>
    <row r="44" spans="1:12" x14ac:dyDescent="0.25">
      <c r="A44" s="30" t="s">
        <v>177</v>
      </c>
      <c r="B44" s="30" t="s">
        <v>189</v>
      </c>
      <c r="C44" s="30" t="s">
        <v>69</v>
      </c>
      <c r="D44" s="30" t="s">
        <v>208</v>
      </c>
      <c r="E44" s="31">
        <v>6.43</v>
      </c>
      <c r="F44" s="32">
        <v>19.46</v>
      </c>
      <c r="G44" s="32">
        <v>0.42</v>
      </c>
      <c r="H44" s="30" t="s">
        <v>183</v>
      </c>
      <c r="I44" s="33">
        <v>37201</v>
      </c>
      <c r="J44" s="33">
        <v>37201</v>
      </c>
      <c r="K44" s="33">
        <v>37691</v>
      </c>
      <c r="L44" s="30"/>
    </row>
    <row r="45" spans="1:12" x14ac:dyDescent="0.25">
      <c r="A45" s="30" t="s">
        <v>177</v>
      </c>
      <c r="B45" s="30" t="s">
        <v>190</v>
      </c>
      <c r="C45" s="30" t="s">
        <v>69</v>
      </c>
      <c r="D45" s="30" t="s">
        <v>208</v>
      </c>
      <c r="E45" s="31">
        <v>6.43</v>
      </c>
      <c r="F45" s="32">
        <v>19.46</v>
      </c>
      <c r="G45" s="32">
        <v>0.65</v>
      </c>
      <c r="H45" s="30" t="s">
        <v>183</v>
      </c>
      <c r="I45" s="33">
        <v>37159</v>
      </c>
      <c r="J45" s="33">
        <v>37159</v>
      </c>
      <c r="K45" s="33">
        <v>37201</v>
      </c>
      <c r="L45" s="30"/>
    </row>
    <row r="46" spans="1:12" x14ac:dyDescent="0.25">
      <c r="A46" s="30" t="s">
        <v>177</v>
      </c>
      <c r="B46" s="30" t="s">
        <v>191</v>
      </c>
      <c r="C46" s="30" t="s">
        <v>69</v>
      </c>
      <c r="D46" s="30" t="s">
        <v>208</v>
      </c>
      <c r="E46" s="31">
        <v>6.43</v>
      </c>
      <c r="F46" s="32">
        <v>19.46</v>
      </c>
      <c r="G46" s="32">
        <v>1</v>
      </c>
      <c r="H46" s="30" t="s">
        <v>183</v>
      </c>
      <c r="I46" s="33">
        <v>36921</v>
      </c>
      <c r="J46" s="33">
        <v>36921</v>
      </c>
      <c r="K46" s="33">
        <v>37159</v>
      </c>
      <c r="L46" s="30"/>
    </row>
    <row r="47" spans="1:12" x14ac:dyDescent="0.25">
      <c r="A47" s="30" t="s">
        <v>177</v>
      </c>
      <c r="B47" s="30" t="s">
        <v>192</v>
      </c>
      <c r="C47" s="30" t="s">
        <v>69</v>
      </c>
      <c r="D47" s="30" t="s">
        <v>208</v>
      </c>
      <c r="E47" s="31">
        <v>6.43</v>
      </c>
      <c r="F47" s="32">
        <v>19.46</v>
      </c>
      <c r="G47" s="32">
        <v>0.56000000000000005</v>
      </c>
      <c r="H47" s="30" t="s">
        <v>183</v>
      </c>
      <c r="I47" s="33">
        <v>36781</v>
      </c>
      <c r="J47" s="33">
        <v>36781</v>
      </c>
      <c r="K47" s="33">
        <v>36921</v>
      </c>
      <c r="L47" s="30"/>
    </row>
    <row r="48" spans="1:12" x14ac:dyDescent="0.25">
      <c r="A48" s="30" t="s">
        <v>177</v>
      </c>
      <c r="B48" s="30" t="s">
        <v>193</v>
      </c>
      <c r="C48" s="30" t="s">
        <v>69</v>
      </c>
      <c r="D48" s="30" t="s">
        <v>208</v>
      </c>
      <c r="E48" s="31">
        <v>6.43</v>
      </c>
      <c r="F48" s="32">
        <v>19.46</v>
      </c>
      <c r="G48" s="32">
        <v>0.36</v>
      </c>
      <c r="H48" s="30" t="s">
        <v>183</v>
      </c>
      <c r="I48" s="33">
        <v>36214</v>
      </c>
      <c r="J48" s="33">
        <v>36215</v>
      </c>
      <c r="K48" s="33">
        <v>36781</v>
      </c>
      <c r="L48" s="30"/>
    </row>
    <row r="49" spans="1:12" x14ac:dyDescent="0.25">
      <c r="A49" s="30" t="s">
        <v>177</v>
      </c>
      <c r="B49" s="30" t="s">
        <v>194</v>
      </c>
      <c r="C49" s="30" t="s">
        <v>69</v>
      </c>
      <c r="D49" s="30" t="s">
        <v>208</v>
      </c>
      <c r="E49" s="31">
        <v>6.43</v>
      </c>
      <c r="F49" s="32">
        <v>19.46</v>
      </c>
      <c r="G49" s="32">
        <v>3.25</v>
      </c>
      <c r="H49" s="30" t="s">
        <v>195</v>
      </c>
      <c r="I49" s="33">
        <v>35933</v>
      </c>
      <c r="J49" s="33">
        <v>35977</v>
      </c>
      <c r="K49" s="33">
        <v>36214</v>
      </c>
      <c r="L49" s="30"/>
    </row>
    <row r="50" spans="1:12" x14ac:dyDescent="0.25">
      <c r="A50" s="30" t="s">
        <v>177</v>
      </c>
      <c r="B50" s="30" t="s">
        <v>196</v>
      </c>
      <c r="C50" s="30" t="s">
        <v>69</v>
      </c>
      <c r="D50" s="30" t="s">
        <v>208</v>
      </c>
      <c r="E50" s="31">
        <v>6.43</v>
      </c>
      <c r="F50" s="32">
        <v>19.46</v>
      </c>
      <c r="G50" s="32">
        <v>3.78</v>
      </c>
      <c r="H50" s="30" t="s">
        <v>195</v>
      </c>
      <c r="I50" s="33">
        <v>35464</v>
      </c>
      <c r="J50" s="33">
        <v>35490</v>
      </c>
      <c r="K50" s="33">
        <v>35976</v>
      </c>
      <c r="L50" s="30"/>
    </row>
    <row r="51" spans="1:12" x14ac:dyDescent="0.25">
      <c r="A51" s="30" t="s">
        <v>177</v>
      </c>
      <c r="B51" s="30" t="s">
        <v>197</v>
      </c>
      <c r="C51" s="30" t="s">
        <v>69</v>
      </c>
      <c r="D51" s="30" t="s">
        <v>208</v>
      </c>
      <c r="E51" s="31">
        <v>6.43</v>
      </c>
      <c r="F51" s="32">
        <v>19.46</v>
      </c>
      <c r="G51" s="32">
        <v>2.67</v>
      </c>
      <c r="H51" s="30" t="s">
        <v>195</v>
      </c>
      <c r="I51" s="33">
        <v>34876</v>
      </c>
      <c r="J51" s="33">
        <v>35247</v>
      </c>
      <c r="K51" s="33">
        <v>35490</v>
      </c>
      <c r="L51" s="30"/>
    </row>
    <row r="52" spans="1:12" x14ac:dyDescent="0.25">
      <c r="A52" s="30" t="s">
        <v>177</v>
      </c>
      <c r="B52" s="30" t="s">
        <v>197</v>
      </c>
      <c r="C52" s="30" t="s">
        <v>69</v>
      </c>
      <c r="D52" s="30" t="s">
        <v>208</v>
      </c>
      <c r="E52" s="31">
        <v>6.43</v>
      </c>
      <c r="F52" s="32">
        <v>19.46</v>
      </c>
      <c r="G52" s="32">
        <f>2.67-0.48</f>
        <v>2.19</v>
      </c>
      <c r="H52" s="30" t="s">
        <v>195</v>
      </c>
      <c r="I52" s="33">
        <v>34876</v>
      </c>
      <c r="J52" s="33">
        <v>34881</v>
      </c>
      <c r="K52" s="33">
        <v>35246</v>
      </c>
      <c r="L52" s="30"/>
    </row>
    <row r="53" spans="1:12" x14ac:dyDescent="0.25">
      <c r="A53" s="30" t="s">
        <v>177</v>
      </c>
      <c r="B53" s="30" t="s">
        <v>198</v>
      </c>
      <c r="C53" s="30" t="s">
        <v>69</v>
      </c>
      <c r="D53" s="30" t="s">
        <v>208</v>
      </c>
      <c r="E53" s="31">
        <v>6.43</v>
      </c>
      <c r="F53" s="32">
        <v>19.46</v>
      </c>
      <c r="G53" s="32">
        <v>3.45</v>
      </c>
      <c r="H53" s="30" t="s">
        <v>195</v>
      </c>
      <c r="I53" s="33">
        <v>34190</v>
      </c>
      <c r="J53" s="33">
        <v>34190</v>
      </c>
      <c r="K53" s="33">
        <v>34880</v>
      </c>
      <c r="L53" s="30"/>
    </row>
    <row r="54" spans="1:12" x14ac:dyDescent="0.25">
      <c r="A54" s="30" t="s">
        <v>177</v>
      </c>
      <c r="B54" s="30" t="s">
        <v>199</v>
      </c>
      <c r="C54" s="30" t="s">
        <v>69</v>
      </c>
      <c r="D54" s="30" t="s">
        <v>208</v>
      </c>
      <c r="E54" s="31">
        <v>6.43</v>
      </c>
      <c r="F54" s="32">
        <v>19.46</v>
      </c>
      <c r="G54" s="32">
        <v>3.08</v>
      </c>
      <c r="H54" s="30" t="s">
        <v>195</v>
      </c>
      <c r="I54" s="33">
        <v>33819</v>
      </c>
      <c r="J54" s="33">
        <v>33819</v>
      </c>
      <c r="K54" s="33">
        <v>34190</v>
      </c>
      <c r="L54" s="30"/>
    </row>
    <row r="55" spans="1:12" x14ac:dyDescent="0.25">
      <c r="A55" s="30" t="s">
        <v>177</v>
      </c>
      <c r="B55" s="30" t="s">
        <v>200</v>
      </c>
      <c r="C55" s="30" t="s">
        <v>69</v>
      </c>
      <c r="D55" s="30" t="s">
        <v>208</v>
      </c>
      <c r="E55" s="31">
        <v>6.15</v>
      </c>
      <c r="F55" s="32">
        <v>22.55</v>
      </c>
      <c r="G55" s="32">
        <v>3.47</v>
      </c>
      <c r="H55" s="30" t="s">
        <v>195</v>
      </c>
      <c r="I55" s="138" t="s">
        <v>201</v>
      </c>
      <c r="J55" s="138" t="s">
        <v>201</v>
      </c>
      <c r="K55" s="33">
        <v>33819</v>
      </c>
      <c r="L55" s="30"/>
    </row>
    <row r="56" spans="1:12" x14ac:dyDescent="0.25">
      <c r="A56" s="30" t="s">
        <v>177</v>
      </c>
      <c r="B56" s="30" t="s">
        <v>202</v>
      </c>
      <c r="C56" s="30" t="s">
        <v>69</v>
      </c>
      <c r="D56" s="30" t="s">
        <v>208</v>
      </c>
      <c r="E56" s="31">
        <v>5.56</v>
      </c>
      <c r="F56" s="32">
        <v>20.41</v>
      </c>
      <c r="G56" s="32">
        <v>3.05</v>
      </c>
      <c r="H56" s="30" t="s">
        <v>195</v>
      </c>
      <c r="I56" s="138">
        <v>32608</v>
      </c>
      <c r="J56" s="138">
        <v>32608</v>
      </c>
      <c r="K56" s="138" t="s">
        <v>201</v>
      </c>
      <c r="L56" s="30"/>
    </row>
    <row r="57" spans="1:12" x14ac:dyDescent="0.25">
      <c r="A57" s="30" t="s">
        <v>177</v>
      </c>
      <c r="B57" s="30" t="s">
        <v>203</v>
      </c>
      <c r="C57" s="30" t="s">
        <v>69</v>
      </c>
      <c r="D57" s="30" t="s">
        <v>208</v>
      </c>
      <c r="E57" s="31">
        <v>7.86</v>
      </c>
      <c r="F57" s="32">
        <v>28.85</v>
      </c>
      <c r="G57" s="32">
        <v>2.93</v>
      </c>
      <c r="H57" s="30" t="s">
        <v>195</v>
      </c>
      <c r="I57" s="138">
        <v>32496</v>
      </c>
      <c r="J57" s="138">
        <v>32496</v>
      </c>
      <c r="K57" s="33">
        <v>32608</v>
      </c>
      <c r="L57" s="30"/>
    </row>
    <row r="58" spans="1:12" x14ac:dyDescent="0.25">
      <c r="A58" s="30" t="s">
        <v>177</v>
      </c>
      <c r="B58" s="30" t="s">
        <v>204</v>
      </c>
      <c r="C58" s="30" t="s">
        <v>69</v>
      </c>
      <c r="D58" s="30" t="s">
        <v>208</v>
      </c>
      <c r="E58" s="31">
        <v>3</v>
      </c>
      <c r="F58" s="32">
        <v>11</v>
      </c>
      <c r="G58" s="32">
        <v>3.82</v>
      </c>
      <c r="H58" s="30" t="s">
        <v>195</v>
      </c>
      <c r="I58" s="138">
        <v>32181</v>
      </c>
      <c r="J58" s="138">
        <v>32181</v>
      </c>
      <c r="K58" s="33">
        <v>32496</v>
      </c>
      <c r="L58" s="30"/>
    </row>
    <row r="59" spans="1:12" x14ac:dyDescent="0.25">
      <c r="A59" s="30" t="s">
        <v>177</v>
      </c>
      <c r="B59" s="30" t="s">
        <v>205</v>
      </c>
      <c r="C59" s="30" t="s">
        <v>69</v>
      </c>
      <c r="D59" s="30" t="s">
        <v>208</v>
      </c>
      <c r="E59" s="31">
        <v>3</v>
      </c>
      <c r="F59" s="32">
        <v>11</v>
      </c>
      <c r="G59" s="32">
        <v>3.09</v>
      </c>
      <c r="H59" s="30" t="s">
        <v>195</v>
      </c>
      <c r="I59" s="138">
        <v>31691</v>
      </c>
      <c r="J59" s="138">
        <v>31691</v>
      </c>
      <c r="K59" s="33">
        <v>32181</v>
      </c>
      <c r="L59" s="30"/>
    </row>
    <row r="60" spans="1:12" x14ac:dyDescent="0.25">
      <c r="A60" s="30" t="s">
        <v>177</v>
      </c>
      <c r="B60" s="30" t="s">
        <v>206</v>
      </c>
      <c r="C60" s="30" t="s">
        <v>69</v>
      </c>
      <c r="D60" s="30" t="s">
        <v>208</v>
      </c>
      <c r="E60" s="31">
        <v>3</v>
      </c>
      <c r="F60" s="32">
        <v>11</v>
      </c>
      <c r="G60" s="32">
        <v>4.45</v>
      </c>
      <c r="H60" s="30" t="s">
        <v>195</v>
      </c>
      <c r="I60" s="33">
        <v>31138</v>
      </c>
      <c r="J60" s="33">
        <v>31138</v>
      </c>
      <c r="K60" s="33">
        <v>31691</v>
      </c>
      <c r="L60" s="30"/>
    </row>
    <row r="61" spans="1:12" x14ac:dyDescent="0.25">
      <c r="A61" s="30" t="s">
        <v>177</v>
      </c>
      <c r="B61" s="30" t="s">
        <v>207</v>
      </c>
      <c r="C61" s="30" t="s">
        <v>69</v>
      </c>
      <c r="D61" s="30" t="s">
        <v>208</v>
      </c>
      <c r="E61" s="31">
        <v>3</v>
      </c>
      <c r="F61" s="32">
        <v>11</v>
      </c>
      <c r="G61" s="32">
        <v>4.3</v>
      </c>
      <c r="H61" s="30" t="s">
        <v>195</v>
      </c>
      <c r="I61" s="33">
        <v>30709</v>
      </c>
      <c r="J61" s="33">
        <v>30709</v>
      </c>
      <c r="K61" s="33">
        <v>31138</v>
      </c>
      <c r="L61" s="30"/>
    </row>
    <row r="62" spans="1:12" x14ac:dyDescent="0.25">
      <c r="A62" s="30" t="s">
        <v>177</v>
      </c>
      <c r="B62" s="262" t="s">
        <v>433</v>
      </c>
      <c r="C62" s="30" t="s">
        <v>72</v>
      </c>
      <c r="D62" s="30" t="s">
        <v>210</v>
      </c>
      <c r="E62" s="261">
        <v>14.25</v>
      </c>
      <c r="F62" s="263">
        <v>41.25</v>
      </c>
      <c r="G62" s="263">
        <v>0.3</v>
      </c>
      <c r="H62" s="30" t="s">
        <v>178</v>
      </c>
      <c r="I62" s="33">
        <v>44803</v>
      </c>
      <c r="J62" s="33">
        <v>45931</v>
      </c>
      <c r="K62" s="33"/>
      <c r="L62" s="30" t="s">
        <v>211</v>
      </c>
    </row>
    <row r="63" spans="1:12" x14ac:dyDescent="0.25">
      <c r="A63" s="30" t="s">
        <v>177</v>
      </c>
      <c r="B63" s="262" t="s">
        <v>433</v>
      </c>
      <c r="C63" s="30" t="s">
        <v>72</v>
      </c>
      <c r="D63" s="30" t="s">
        <v>210</v>
      </c>
      <c r="E63" s="261">
        <v>13</v>
      </c>
      <c r="F63" s="263">
        <v>39</v>
      </c>
      <c r="G63" s="263">
        <v>0.28000000000000003</v>
      </c>
      <c r="H63" s="30" t="s">
        <v>178</v>
      </c>
      <c r="I63" s="33">
        <v>44803</v>
      </c>
      <c r="J63" s="33">
        <v>45566</v>
      </c>
      <c r="K63" s="33">
        <v>45930</v>
      </c>
      <c r="L63" s="30" t="s">
        <v>211</v>
      </c>
    </row>
    <row r="64" spans="1:12" x14ac:dyDescent="0.25">
      <c r="A64" s="1" t="s">
        <v>177</v>
      </c>
      <c r="B64" s="1" t="s">
        <v>64</v>
      </c>
      <c r="C64" s="1" t="s">
        <v>72</v>
      </c>
      <c r="D64" s="1" t="s">
        <v>210</v>
      </c>
      <c r="E64" s="28">
        <v>11.08</v>
      </c>
      <c r="F64" s="2">
        <v>33.24</v>
      </c>
      <c r="G64" s="2">
        <v>0.24</v>
      </c>
      <c r="H64" s="1" t="s">
        <v>178</v>
      </c>
      <c r="I64" s="3">
        <v>44803</v>
      </c>
      <c r="J64" s="3">
        <v>45200</v>
      </c>
      <c r="K64" s="3">
        <v>45565</v>
      </c>
      <c r="L64" s="1" t="s">
        <v>211</v>
      </c>
    </row>
    <row r="65" spans="1:12" x14ac:dyDescent="0.25">
      <c r="A65" s="30" t="s">
        <v>177</v>
      </c>
      <c r="B65" s="30" t="s">
        <v>64</v>
      </c>
      <c r="C65" s="30" t="s">
        <v>72</v>
      </c>
      <c r="D65" s="30" t="s">
        <v>210</v>
      </c>
      <c r="E65" s="31">
        <v>10.26</v>
      </c>
      <c r="F65" s="32">
        <v>30.78</v>
      </c>
      <c r="G65" s="32">
        <v>0.22</v>
      </c>
      <c r="H65" s="30" t="s">
        <v>178</v>
      </c>
      <c r="I65" s="33">
        <v>44803</v>
      </c>
      <c r="J65" s="33">
        <v>44835</v>
      </c>
      <c r="K65" s="33">
        <v>45199</v>
      </c>
      <c r="L65" s="30" t="s">
        <v>211</v>
      </c>
    </row>
    <row r="66" spans="1:12" x14ac:dyDescent="0.25">
      <c r="A66" s="30" t="s">
        <v>177</v>
      </c>
      <c r="B66" s="30" t="s">
        <v>180</v>
      </c>
      <c r="C66" s="30" t="s">
        <v>72</v>
      </c>
      <c r="D66" s="30" t="s">
        <v>210</v>
      </c>
      <c r="E66" s="31">
        <v>9.5</v>
      </c>
      <c r="F66" s="32">
        <v>28.5</v>
      </c>
      <c r="G66" s="32">
        <v>0.2</v>
      </c>
      <c r="H66" s="30" t="s">
        <v>178</v>
      </c>
      <c r="I66" s="33">
        <v>42640</v>
      </c>
      <c r="J66" s="33">
        <v>42641</v>
      </c>
      <c r="K66" s="33">
        <v>44834</v>
      </c>
      <c r="L66" s="30" t="s">
        <v>211</v>
      </c>
    </row>
    <row r="67" spans="1:12" x14ac:dyDescent="0.25">
      <c r="A67" s="30" t="s">
        <v>177</v>
      </c>
      <c r="B67" s="30" t="s">
        <v>181</v>
      </c>
      <c r="C67" s="30" t="s">
        <v>72</v>
      </c>
      <c r="D67" s="30" t="s">
        <v>210</v>
      </c>
      <c r="E67" s="31">
        <v>9.5</v>
      </c>
      <c r="F67" s="32">
        <v>28.5</v>
      </c>
      <c r="G67" s="32">
        <v>0.25</v>
      </c>
      <c r="H67" s="30" t="s">
        <v>178</v>
      </c>
      <c r="I67" s="33">
        <v>41576</v>
      </c>
      <c r="J67" s="33">
        <v>41583</v>
      </c>
      <c r="K67" s="33">
        <v>42640</v>
      </c>
      <c r="L67" s="30" t="s">
        <v>211</v>
      </c>
    </row>
    <row r="68" spans="1:12" x14ac:dyDescent="0.25">
      <c r="A68" s="30" t="s">
        <v>177</v>
      </c>
      <c r="B68" s="30" t="s">
        <v>182</v>
      </c>
      <c r="C68" s="30" t="s">
        <v>72</v>
      </c>
      <c r="D68" s="30" t="s">
        <v>210</v>
      </c>
      <c r="E68" s="31">
        <v>9.5</v>
      </c>
      <c r="F68" s="32">
        <v>28.5</v>
      </c>
      <c r="G68" s="32">
        <v>0.52</v>
      </c>
      <c r="H68" s="30" t="s">
        <v>183</v>
      </c>
      <c r="I68" s="33">
        <v>40568</v>
      </c>
      <c r="J68" s="33">
        <v>40569</v>
      </c>
      <c r="K68" s="33">
        <v>41582</v>
      </c>
      <c r="L68" s="30" t="s">
        <v>211</v>
      </c>
    </row>
    <row r="69" spans="1:12" x14ac:dyDescent="0.25">
      <c r="A69" s="30" t="s">
        <v>177</v>
      </c>
      <c r="B69" s="30" t="s">
        <v>184</v>
      </c>
      <c r="C69" s="30" t="s">
        <v>72</v>
      </c>
      <c r="D69" s="30" t="s">
        <v>210</v>
      </c>
      <c r="E69" s="31">
        <v>9.5</v>
      </c>
      <c r="F69" s="32">
        <v>28.5</v>
      </c>
      <c r="G69" s="32">
        <v>0.67</v>
      </c>
      <c r="H69" s="30" t="s">
        <v>183</v>
      </c>
      <c r="I69" s="33">
        <v>40134</v>
      </c>
      <c r="J69" s="33">
        <v>40148</v>
      </c>
      <c r="K69" s="33">
        <v>40568</v>
      </c>
      <c r="L69" s="30" t="s">
        <v>211</v>
      </c>
    </row>
    <row r="70" spans="1:12" x14ac:dyDescent="0.25">
      <c r="A70" s="30" t="s">
        <v>177</v>
      </c>
      <c r="B70" s="30" t="s">
        <v>185</v>
      </c>
      <c r="C70" s="30" t="s">
        <v>72</v>
      </c>
      <c r="D70" s="30" t="s">
        <v>210</v>
      </c>
      <c r="E70" s="31">
        <v>6.43</v>
      </c>
      <c r="F70" s="32">
        <v>19.46</v>
      </c>
      <c r="G70" s="32">
        <v>0.87</v>
      </c>
      <c r="H70" s="30" t="s">
        <v>183</v>
      </c>
      <c r="I70" s="33">
        <v>39035</v>
      </c>
      <c r="J70" s="33">
        <v>39035</v>
      </c>
      <c r="K70" s="33">
        <v>40134</v>
      </c>
      <c r="L70" s="30" t="s">
        <v>211</v>
      </c>
    </row>
    <row r="71" spans="1:12" x14ac:dyDescent="0.25">
      <c r="A71" s="30" t="s">
        <v>177</v>
      </c>
      <c r="B71" s="30" t="s">
        <v>186</v>
      </c>
      <c r="C71" s="30" t="s">
        <v>72</v>
      </c>
      <c r="D71" s="30" t="s">
        <v>210</v>
      </c>
      <c r="E71" s="31">
        <v>6.43</v>
      </c>
      <c r="F71" s="32">
        <v>19.46</v>
      </c>
      <c r="G71" s="32">
        <v>1</v>
      </c>
      <c r="H71" s="30" t="s">
        <v>183</v>
      </c>
      <c r="I71" s="33">
        <v>38657</v>
      </c>
      <c r="J71" s="33">
        <v>38657</v>
      </c>
      <c r="K71" s="33">
        <v>39035</v>
      </c>
      <c r="L71" s="30" t="s">
        <v>211</v>
      </c>
    </row>
    <row r="72" spans="1:12" x14ac:dyDescent="0.25">
      <c r="A72" s="30" t="s">
        <v>177</v>
      </c>
      <c r="B72" s="30" t="s">
        <v>187</v>
      </c>
      <c r="C72" s="30" t="s">
        <v>72</v>
      </c>
      <c r="D72" s="30" t="s">
        <v>210</v>
      </c>
      <c r="E72" s="31">
        <v>6.43</v>
      </c>
      <c r="F72" s="32">
        <v>19.46</v>
      </c>
      <c r="G72" s="32">
        <v>0.81</v>
      </c>
      <c r="H72" s="30" t="s">
        <v>183</v>
      </c>
      <c r="I72" s="33">
        <v>37782</v>
      </c>
      <c r="J72" s="33">
        <v>37782</v>
      </c>
      <c r="K72" s="33">
        <v>38657</v>
      </c>
      <c r="L72" s="30" t="s">
        <v>211</v>
      </c>
    </row>
    <row r="73" spans="1:12" x14ac:dyDescent="0.25">
      <c r="A73" s="30" t="s">
        <v>177</v>
      </c>
      <c r="B73" s="30" t="s">
        <v>188</v>
      </c>
      <c r="C73" s="30" t="s">
        <v>72</v>
      </c>
      <c r="D73" s="30" t="s">
        <v>210</v>
      </c>
      <c r="E73" s="31">
        <v>6.43</v>
      </c>
      <c r="F73" s="32">
        <v>19.46</v>
      </c>
      <c r="G73" s="32">
        <v>0.52</v>
      </c>
      <c r="H73" s="30" t="s">
        <v>183</v>
      </c>
      <c r="I73" s="33">
        <v>37691</v>
      </c>
      <c r="J73" s="33">
        <v>37691</v>
      </c>
      <c r="K73" s="33">
        <v>37782</v>
      </c>
      <c r="L73" s="30"/>
    </row>
    <row r="74" spans="1:12" x14ac:dyDescent="0.25">
      <c r="A74" s="30" t="s">
        <v>177</v>
      </c>
      <c r="B74" s="30" t="s">
        <v>189</v>
      </c>
      <c r="C74" s="30" t="s">
        <v>72</v>
      </c>
      <c r="D74" s="30" t="s">
        <v>210</v>
      </c>
      <c r="E74" s="31">
        <v>6.43</v>
      </c>
      <c r="F74" s="32">
        <v>19.46</v>
      </c>
      <c r="G74" s="32">
        <v>0.4</v>
      </c>
      <c r="H74" s="30" t="s">
        <v>183</v>
      </c>
      <c r="I74" s="33">
        <v>37201</v>
      </c>
      <c r="J74" s="33">
        <v>37201</v>
      </c>
      <c r="K74" s="33">
        <v>37691</v>
      </c>
      <c r="L74" s="30"/>
    </row>
    <row r="75" spans="1:12" x14ac:dyDescent="0.25">
      <c r="A75" s="30" t="s">
        <v>177</v>
      </c>
      <c r="B75" s="30" t="s">
        <v>190</v>
      </c>
      <c r="C75" s="30" t="s">
        <v>72</v>
      </c>
      <c r="D75" s="30" t="s">
        <v>210</v>
      </c>
      <c r="E75" s="31">
        <v>6.43</v>
      </c>
      <c r="F75" s="32">
        <v>19.46</v>
      </c>
      <c r="G75" s="32">
        <v>0.62</v>
      </c>
      <c r="H75" s="30" t="s">
        <v>183</v>
      </c>
      <c r="I75" s="33">
        <v>37159</v>
      </c>
      <c r="J75" s="33">
        <v>37159</v>
      </c>
      <c r="K75" s="33">
        <v>37201</v>
      </c>
      <c r="L75" s="30"/>
    </row>
    <row r="76" spans="1:12" x14ac:dyDescent="0.25">
      <c r="A76" s="30" t="s">
        <v>177</v>
      </c>
      <c r="B76" s="30" t="s">
        <v>191</v>
      </c>
      <c r="C76" s="30" t="s">
        <v>72</v>
      </c>
      <c r="D76" s="30" t="s">
        <v>210</v>
      </c>
      <c r="E76" s="31">
        <v>6.43</v>
      </c>
      <c r="F76" s="32">
        <v>19.46</v>
      </c>
      <c r="G76" s="32">
        <v>0.95</v>
      </c>
      <c r="H76" s="30" t="s">
        <v>183</v>
      </c>
      <c r="I76" s="33">
        <v>36921</v>
      </c>
      <c r="J76" s="33">
        <v>36921</v>
      </c>
      <c r="K76" s="33">
        <v>37159</v>
      </c>
      <c r="L76" s="30"/>
    </row>
    <row r="77" spans="1:12" x14ac:dyDescent="0.25">
      <c r="A77" s="30" t="s">
        <v>177</v>
      </c>
      <c r="B77" s="30" t="s">
        <v>192</v>
      </c>
      <c r="C77" s="30" t="s">
        <v>72</v>
      </c>
      <c r="D77" s="30" t="s">
        <v>210</v>
      </c>
      <c r="E77" s="31">
        <v>6.43</v>
      </c>
      <c r="F77" s="32">
        <v>19.46</v>
      </c>
      <c r="G77" s="32">
        <v>0.53</v>
      </c>
      <c r="H77" s="30" t="s">
        <v>183</v>
      </c>
      <c r="I77" s="33">
        <v>36781</v>
      </c>
      <c r="J77" s="33">
        <v>36781</v>
      </c>
      <c r="K77" s="33">
        <v>36921</v>
      </c>
      <c r="L77" s="30"/>
    </row>
    <row r="78" spans="1:12" x14ac:dyDescent="0.25">
      <c r="A78" s="30" t="s">
        <v>177</v>
      </c>
      <c r="B78" s="30" t="s">
        <v>193</v>
      </c>
      <c r="C78" s="30" t="s">
        <v>72</v>
      </c>
      <c r="D78" s="30" t="s">
        <v>210</v>
      </c>
      <c r="E78" s="31">
        <v>6.43</v>
      </c>
      <c r="F78" s="32">
        <v>19.46</v>
      </c>
      <c r="G78" s="32">
        <v>0.34</v>
      </c>
      <c r="H78" s="30" t="s">
        <v>183</v>
      </c>
      <c r="I78" s="33">
        <v>36214</v>
      </c>
      <c r="J78" s="33">
        <v>36215</v>
      </c>
      <c r="K78" s="33">
        <v>36781</v>
      </c>
      <c r="L78" s="30"/>
    </row>
    <row r="79" spans="1:12" x14ac:dyDescent="0.25">
      <c r="A79" s="30" t="s">
        <v>177</v>
      </c>
      <c r="B79" s="30" t="s">
        <v>194</v>
      </c>
      <c r="C79" s="30" t="s">
        <v>72</v>
      </c>
      <c r="D79" s="30" t="s">
        <v>210</v>
      </c>
      <c r="E79" s="31">
        <v>6.43</v>
      </c>
      <c r="F79" s="32">
        <v>19.46</v>
      </c>
      <c r="G79" s="32">
        <v>3.09</v>
      </c>
      <c r="H79" s="30" t="s">
        <v>195</v>
      </c>
      <c r="I79" s="33">
        <v>35933</v>
      </c>
      <c r="J79" s="33">
        <v>35977</v>
      </c>
      <c r="K79" s="33">
        <v>36214</v>
      </c>
      <c r="L79" s="30"/>
    </row>
    <row r="80" spans="1:12" x14ac:dyDescent="0.25">
      <c r="A80" s="30" t="s">
        <v>177</v>
      </c>
      <c r="B80" s="30" t="s">
        <v>196</v>
      </c>
      <c r="C80" s="30" t="s">
        <v>72</v>
      </c>
      <c r="D80" s="30" t="s">
        <v>210</v>
      </c>
      <c r="E80" s="31">
        <v>6.43</v>
      </c>
      <c r="F80" s="32">
        <v>19.46</v>
      </c>
      <c r="G80" s="32">
        <v>3.59</v>
      </c>
      <c r="H80" s="30" t="s">
        <v>195</v>
      </c>
      <c r="I80" s="33">
        <v>35464</v>
      </c>
      <c r="J80" s="33">
        <v>35490</v>
      </c>
      <c r="K80" s="33">
        <v>35976</v>
      </c>
      <c r="L80" s="30"/>
    </row>
    <row r="81" spans="1:12" x14ac:dyDescent="0.25">
      <c r="A81" s="30" t="s">
        <v>177</v>
      </c>
      <c r="B81" s="30" t="s">
        <v>197</v>
      </c>
      <c r="C81" s="30" t="s">
        <v>72</v>
      </c>
      <c r="D81" s="30" t="s">
        <v>210</v>
      </c>
      <c r="E81" s="31">
        <v>6.43</v>
      </c>
      <c r="F81" s="32">
        <v>19.46</v>
      </c>
      <c r="G81" s="32">
        <v>2.62</v>
      </c>
      <c r="H81" s="30" t="s">
        <v>195</v>
      </c>
      <c r="I81" s="33">
        <v>34876</v>
      </c>
      <c r="J81" s="33">
        <v>35247</v>
      </c>
      <c r="K81" s="33">
        <v>35490</v>
      </c>
      <c r="L81" s="30"/>
    </row>
    <row r="82" spans="1:12" x14ac:dyDescent="0.25">
      <c r="A82" s="30" t="s">
        <v>177</v>
      </c>
      <c r="B82" s="30" t="s">
        <v>197</v>
      </c>
      <c r="C82" s="30" t="s">
        <v>72</v>
      </c>
      <c r="D82" s="30" t="s">
        <v>210</v>
      </c>
      <c r="E82" s="31">
        <v>6.43</v>
      </c>
      <c r="F82" s="32">
        <v>19.46</v>
      </c>
      <c r="G82" s="32">
        <f>2.62-0.45</f>
        <v>2.17</v>
      </c>
      <c r="H82" s="30" t="s">
        <v>195</v>
      </c>
      <c r="I82" s="33">
        <v>34876</v>
      </c>
      <c r="J82" s="33">
        <v>34881</v>
      </c>
      <c r="K82" s="33">
        <v>35246</v>
      </c>
      <c r="L82" s="30"/>
    </row>
    <row r="83" spans="1:12" x14ac:dyDescent="0.25">
      <c r="A83" s="30" t="s">
        <v>177</v>
      </c>
      <c r="B83" s="30" t="s">
        <v>198</v>
      </c>
      <c r="C83" s="30" t="s">
        <v>72</v>
      </c>
      <c r="D83" s="30" t="s">
        <v>210</v>
      </c>
      <c r="E83" s="31">
        <v>6.43</v>
      </c>
      <c r="F83" s="32">
        <v>19.46</v>
      </c>
      <c r="G83" s="32">
        <v>3.28</v>
      </c>
      <c r="H83" s="30" t="s">
        <v>195</v>
      </c>
      <c r="I83" s="33">
        <v>34190</v>
      </c>
      <c r="J83" s="33">
        <v>34190</v>
      </c>
      <c r="K83" s="33">
        <v>34880</v>
      </c>
      <c r="L83" s="30"/>
    </row>
    <row r="84" spans="1:12" x14ac:dyDescent="0.25">
      <c r="A84" s="30" t="s">
        <v>177</v>
      </c>
      <c r="B84" s="30" t="s">
        <v>199</v>
      </c>
      <c r="C84" s="30" t="s">
        <v>72</v>
      </c>
      <c r="D84" s="30" t="s">
        <v>210</v>
      </c>
      <c r="E84" s="31">
        <v>6.43</v>
      </c>
      <c r="F84" s="32">
        <v>19.46</v>
      </c>
      <c r="G84" s="32">
        <v>2.93</v>
      </c>
      <c r="H84" s="30" t="s">
        <v>195</v>
      </c>
      <c r="I84" s="33">
        <v>33819</v>
      </c>
      <c r="J84" s="33">
        <v>33819</v>
      </c>
      <c r="K84" s="33">
        <v>34190</v>
      </c>
      <c r="L84" s="30"/>
    </row>
    <row r="85" spans="1:12" x14ac:dyDescent="0.25">
      <c r="A85" s="30" t="s">
        <v>177</v>
      </c>
      <c r="B85" s="30" t="s">
        <v>200</v>
      </c>
      <c r="C85" s="30" t="s">
        <v>72</v>
      </c>
      <c r="D85" s="30" t="s">
        <v>210</v>
      </c>
      <c r="E85" s="31">
        <v>6.15</v>
      </c>
      <c r="F85" s="32">
        <v>22.55</v>
      </c>
      <c r="G85" s="32">
        <v>3.3</v>
      </c>
      <c r="H85" s="30" t="s">
        <v>195</v>
      </c>
      <c r="I85" s="138" t="s">
        <v>201</v>
      </c>
      <c r="J85" s="138" t="s">
        <v>201</v>
      </c>
      <c r="K85" s="33">
        <v>33819</v>
      </c>
      <c r="L85" s="30"/>
    </row>
    <row r="86" spans="1:12" x14ac:dyDescent="0.25">
      <c r="A86" s="30" t="s">
        <v>177</v>
      </c>
      <c r="B86" s="30" t="s">
        <v>202</v>
      </c>
      <c r="C86" s="30" t="s">
        <v>72</v>
      </c>
      <c r="D86" s="30" t="s">
        <v>210</v>
      </c>
      <c r="E86" s="31">
        <v>5.56</v>
      </c>
      <c r="F86" s="32">
        <v>20.41</v>
      </c>
      <c r="G86" s="32">
        <v>2.89</v>
      </c>
      <c r="H86" s="30" t="s">
        <v>195</v>
      </c>
      <c r="I86" s="138">
        <v>32608</v>
      </c>
      <c r="J86" s="138">
        <v>32608</v>
      </c>
      <c r="K86" s="138" t="s">
        <v>201</v>
      </c>
      <c r="L86" s="30"/>
    </row>
    <row r="87" spans="1:12" x14ac:dyDescent="0.25">
      <c r="A87" s="30" t="s">
        <v>177</v>
      </c>
      <c r="B87" s="30" t="s">
        <v>203</v>
      </c>
      <c r="C87" s="30" t="s">
        <v>72</v>
      </c>
      <c r="D87" s="30" t="s">
        <v>210</v>
      </c>
      <c r="E87" s="31">
        <v>7.86</v>
      </c>
      <c r="F87" s="32">
        <v>28.85</v>
      </c>
      <c r="G87" s="32">
        <v>2.79</v>
      </c>
      <c r="H87" s="30" t="s">
        <v>195</v>
      </c>
      <c r="I87" s="138">
        <v>32496</v>
      </c>
      <c r="J87" s="138">
        <v>32496</v>
      </c>
      <c r="K87" s="33">
        <v>32608</v>
      </c>
      <c r="L87" s="30"/>
    </row>
    <row r="88" spans="1:12" x14ac:dyDescent="0.25">
      <c r="A88" s="30" t="s">
        <v>177</v>
      </c>
      <c r="B88" s="30" t="s">
        <v>204</v>
      </c>
      <c r="C88" s="30" t="s">
        <v>72</v>
      </c>
      <c r="D88" s="30" t="s">
        <v>210</v>
      </c>
      <c r="E88" s="31">
        <v>3</v>
      </c>
      <c r="F88" s="32">
        <v>11</v>
      </c>
      <c r="G88" s="32">
        <v>3.63</v>
      </c>
      <c r="H88" s="30" t="s">
        <v>195</v>
      </c>
      <c r="I88" s="138">
        <v>32181</v>
      </c>
      <c r="J88" s="138">
        <v>32181</v>
      </c>
      <c r="K88" s="33">
        <v>32496</v>
      </c>
      <c r="L88" s="30"/>
    </row>
    <row r="89" spans="1:12" x14ac:dyDescent="0.25">
      <c r="A89" s="30" t="s">
        <v>177</v>
      </c>
      <c r="B89" s="30" t="s">
        <v>205</v>
      </c>
      <c r="C89" s="30" t="s">
        <v>72</v>
      </c>
      <c r="D89" s="30" t="s">
        <v>210</v>
      </c>
      <c r="E89" s="31">
        <v>3</v>
      </c>
      <c r="F89" s="32">
        <v>11</v>
      </c>
      <c r="G89" s="32">
        <v>2.94</v>
      </c>
      <c r="H89" s="30" t="s">
        <v>195</v>
      </c>
      <c r="I89" s="138">
        <v>31691</v>
      </c>
      <c r="J89" s="138">
        <v>31691</v>
      </c>
      <c r="K89" s="33">
        <v>32181</v>
      </c>
      <c r="L89" s="30"/>
    </row>
    <row r="90" spans="1:12" x14ac:dyDescent="0.25">
      <c r="A90" s="30" t="s">
        <v>177</v>
      </c>
      <c r="B90" s="30" t="s">
        <v>206</v>
      </c>
      <c r="C90" s="30" t="s">
        <v>72</v>
      </c>
      <c r="D90" s="30" t="s">
        <v>210</v>
      </c>
      <c r="E90" s="31">
        <v>3</v>
      </c>
      <c r="F90" s="32">
        <v>11</v>
      </c>
      <c r="G90" s="32">
        <v>4.2300000000000004</v>
      </c>
      <c r="H90" s="30" t="s">
        <v>195</v>
      </c>
      <c r="I90" s="33">
        <v>31138</v>
      </c>
      <c r="J90" s="33">
        <v>31138</v>
      </c>
      <c r="K90" s="33">
        <v>31691</v>
      </c>
      <c r="L90" s="30"/>
    </row>
    <row r="91" spans="1:12" x14ac:dyDescent="0.25">
      <c r="A91" s="30" t="s">
        <v>177</v>
      </c>
      <c r="B91" s="30" t="s">
        <v>207</v>
      </c>
      <c r="C91" s="30" t="s">
        <v>72</v>
      </c>
      <c r="D91" s="30" t="s">
        <v>210</v>
      </c>
      <c r="E91" s="31">
        <v>3</v>
      </c>
      <c r="F91" s="32">
        <v>11</v>
      </c>
      <c r="G91" s="32">
        <v>4.09</v>
      </c>
      <c r="H91" s="30" t="s">
        <v>195</v>
      </c>
      <c r="I91" s="33">
        <v>30709</v>
      </c>
      <c r="J91" s="33">
        <v>30709</v>
      </c>
      <c r="K91" s="33">
        <v>31138</v>
      </c>
      <c r="L91" s="30"/>
    </row>
    <row r="92" spans="1:12" x14ac:dyDescent="0.25">
      <c r="A92" s="30" t="s">
        <v>177</v>
      </c>
      <c r="B92" s="262" t="s">
        <v>433</v>
      </c>
      <c r="C92" s="30" t="s">
        <v>75</v>
      </c>
      <c r="D92" s="30" t="s">
        <v>212</v>
      </c>
      <c r="E92" s="261">
        <v>14.25</v>
      </c>
      <c r="F92" s="263">
        <v>41.25</v>
      </c>
      <c r="G92" s="263">
        <v>0.3</v>
      </c>
      <c r="H92" s="30" t="s">
        <v>178</v>
      </c>
      <c r="I92" s="33">
        <v>44803</v>
      </c>
      <c r="J92" s="33">
        <v>45931</v>
      </c>
      <c r="K92" s="33"/>
      <c r="L92" s="30" t="s">
        <v>213</v>
      </c>
    </row>
    <row r="93" spans="1:12" x14ac:dyDescent="0.25">
      <c r="A93" s="30" t="s">
        <v>177</v>
      </c>
      <c r="B93" s="262" t="s">
        <v>433</v>
      </c>
      <c r="C93" s="30" t="s">
        <v>75</v>
      </c>
      <c r="D93" s="30" t="s">
        <v>212</v>
      </c>
      <c r="E93" s="261">
        <v>13</v>
      </c>
      <c r="F93" s="263">
        <v>39</v>
      </c>
      <c r="G93" s="263">
        <v>0.28000000000000003</v>
      </c>
      <c r="H93" s="30" t="s">
        <v>178</v>
      </c>
      <c r="I93" s="33">
        <v>44803</v>
      </c>
      <c r="J93" s="33">
        <v>45566</v>
      </c>
      <c r="K93" s="33">
        <v>45930</v>
      </c>
      <c r="L93" s="30" t="s">
        <v>213</v>
      </c>
    </row>
    <row r="94" spans="1:12" x14ac:dyDescent="0.25">
      <c r="A94" s="1" t="s">
        <v>177</v>
      </c>
      <c r="B94" s="1" t="s">
        <v>64</v>
      </c>
      <c r="C94" s="1" t="s">
        <v>75</v>
      </c>
      <c r="D94" s="1" t="s">
        <v>212</v>
      </c>
      <c r="E94" s="28">
        <v>11.08</v>
      </c>
      <c r="F94" s="2">
        <v>33.24</v>
      </c>
      <c r="G94" s="2">
        <v>0.24</v>
      </c>
      <c r="H94" s="1" t="s">
        <v>178</v>
      </c>
      <c r="I94" s="3">
        <v>44803</v>
      </c>
      <c r="J94" s="3">
        <v>45200</v>
      </c>
      <c r="K94" s="3">
        <v>45565</v>
      </c>
      <c r="L94" s="1" t="s">
        <v>213</v>
      </c>
    </row>
    <row r="95" spans="1:12" x14ac:dyDescent="0.25">
      <c r="A95" s="30" t="s">
        <v>177</v>
      </c>
      <c r="B95" s="30" t="s">
        <v>64</v>
      </c>
      <c r="C95" s="30" t="s">
        <v>75</v>
      </c>
      <c r="D95" s="30" t="s">
        <v>212</v>
      </c>
      <c r="E95" s="31">
        <v>10.26</v>
      </c>
      <c r="F95" s="32">
        <v>30.78</v>
      </c>
      <c r="G95" s="32">
        <v>0.22</v>
      </c>
      <c r="H95" s="30" t="s">
        <v>178</v>
      </c>
      <c r="I95" s="33">
        <v>44803</v>
      </c>
      <c r="J95" s="33">
        <v>44835</v>
      </c>
      <c r="K95" s="33">
        <v>45199</v>
      </c>
      <c r="L95" s="30" t="s">
        <v>213</v>
      </c>
    </row>
    <row r="96" spans="1:12" x14ac:dyDescent="0.25">
      <c r="A96" s="30" t="s">
        <v>177</v>
      </c>
      <c r="B96" s="30" t="s">
        <v>180</v>
      </c>
      <c r="C96" s="30" t="s">
        <v>75</v>
      </c>
      <c r="D96" s="30" t="s">
        <v>212</v>
      </c>
      <c r="E96" s="31">
        <v>9.5</v>
      </c>
      <c r="F96" s="32">
        <v>28.5</v>
      </c>
      <c r="G96" s="32">
        <v>0.2</v>
      </c>
      <c r="H96" s="30" t="s">
        <v>178</v>
      </c>
      <c r="I96" s="33">
        <v>42640</v>
      </c>
      <c r="J96" s="33">
        <v>42641</v>
      </c>
      <c r="K96" s="33">
        <v>44834</v>
      </c>
      <c r="L96" s="30" t="s">
        <v>213</v>
      </c>
    </row>
    <row r="97" spans="1:12" x14ac:dyDescent="0.25">
      <c r="A97" s="30" t="s">
        <v>177</v>
      </c>
      <c r="B97" s="30" t="s">
        <v>181</v>
      </c>
      <c r="C97" s="30" t="s">
        <v>75</v>
      </c>
      <c r="D97" s="30" t="s">
        <v>212</v>
      </c>
      <c r="E97" s="31">
        <v>9.5</v>
      </c>
      <c r="F97" s="32">
        <v>28.5</v>
      </c>
      <c r="G97" s="32">
        <v>0.25</v>
      </c>
      <c r="H97" s="30" t="s">
        <v>178</v>
      </c>
      <c r="I97" s="33">
        <v>41576</v>
      </c>
      <c r="J97" s="33">
        <v>41583</v>
      </c>
      <c r="K97" s="33">
        <v>42640</v>
      </c>
      <c r="L97" s="30" t="s">
        <v>213</v>
      </c>
    </row>
    <row r="98" spans="1:12" x14ac:dyDescent="0.25">
      <c r="A98" s="30" t="s">
        <v>177</v>
      </c>
      <c r="B98" s="30" t="s">
        <v>182</v>
      </c>
      <c r="C98" s="30" t="s">
        <v>75</v>
      </c>
      <c r="D98" s="30" t="s">
        <v>212</v>
      </c>
      <c r="E98" s="31">
        <v>9.5</v>
      </c>
      <c r="F98" s="32">
        <v>28.5</v>
      </c>
      <c r="G98" s="32">
        <v>0.52</v>
      </c>
      <c r="H98" s="30" t="s">
        <v>183</v>
      </c>
      <c r="I98" s="33">
        <v>40568</v>
      </c>
      <c r="J98" s="33">
        <v>40569</v>
      </c>
      <c r="K98" s="33">
        <v>41582</v>
      </c>
      <c r="L98" s="30" t="s">
        <v>213</v>
      </c>
    </row>
    <row r="99" spans="1:12" x14ac:dyDescent="0.25">
      <c r="A99" s="30" t="s">
        <v>177</v>
      </c>
      <c r="B99" s="30" t="s">
        <v>184</v>
      </c>
      <c r="C99" s="30" t="s">
        <v>75</v>
      </c>
      <c r="D99" s="30" t="s">
        <v>212</v>
      </c>
      <c r="E99" s="31">
        <v>9.5</v>
      </c>
      <c r="F99" s="32">
        <v>28.5</v>
      </c>
      <c r="G99" s="32">
        <v>0.67</v>
      </c>
      <c r="H99" s="30" t="s">
        <v>183</v>
      </c>
      <c r="I99" s="33">
        <v>40134</v>
      </c>
      <c r="J99" s="33">
        <v>40148</v>
      </c>
      <c r="K99" s="33">
        <v>40568</v>
      </c>
      <c r="L99" s="30" t="s">
        <v>213</v>
      </c>
    </row>
    <row r="100" spans="1:12" x14ac:dyDescent="0.25">
      <c r="A100" s="30" t="s">
        <v>177</v>
      </c>
      <c r="B100" s="30" t="s">
        <v>185</v>
      </c>
      <c r="C100" s="30" t="s">
        <v>75</v>
      </c>
      <c r="D100" s="30" t="s">
        <v>212</v>
      </c>
      <c r="E100" s="31">
        <v>6.43</v>
      </c>
      <c r="F100" s="32">
        <v>19.46</v>
      </c>
      <c r="G100" s="32">
        <v>0.87</v>
      </c>
      <c r="H100" s="30" t="s">
        <v>183</v>
      </c>
      <c r="I100" s="33">
        <v>39035</v>
      </c>
      <c r="J100" s="33">
        <v>39035</v>
      </c>
      <c r="K100" s="33">
        <v>40134</v>
      </c>
      <c r="L100" s="30" t="s">
        <v>213</v>
      </c>
    </row>
    <row r="101" spans="1:12" x14ac:dyDescent="0.25">
      <c r="A101" s="30" t="s">
        <v>177</v>
      </c>
      <c r="B101" s="30" t="s">
        <v>186</v>
      </c>
      <c r="C101" s="30" t="s">
        <v>75</v>
      </c>
      <c r="D101" s="30" t="s">
        <v>212</v>
      </c>
      <c r="E101" s="31">
        <v>6.43</v>
      </c>
      <c r="F101" s="32">
        <v>19.46</v>
      </c>
      <c r="G101" s="32">
        <v>1</v>
      </c>
      <c r="H101" s="30" t="s">
        <v>183</v>
      </c>
      <c r="I101" s="33">
        <v>38657</v>
      </c>
      <c r="J101" s="33">
        <v>38657</v>
      </c>
      <c r="K101" s="33">
        <v>39035</v>
      </c>
      <c r="L101" s="30" t="s">
        <v>213</v>
      </c>
    </row>
    <row r="102" spans="1:12" x14ac:dyDescent="0.25">
      <c r="A102" s="30" t="s">
        <v>177</v>
      </c>
      <c r="B102" s="30" t="s">
        <v>187</v>
      </c>
      <c r="C102" s="30" t="s">
        <v>75</v>
      </c>
      <c r="D102" s="30" t="s">
        <v>212</v>
      </c>
      <c r="E102" s="31">
        <v>6.43</v>
      </c>
      <c r="F102" s="32">
        <v>19.46</v>
      </c>
      <c r="G102" s="32">
        <v>0.81</v>
      </c>
      <c r="H102" s="30" t="s">
        <v>183</v>
      </c>
      <c r="I102" s="33">
        <v>37782</v>
      </c>
      <c r="J102" s="33">
        <v>37782</v>
      </c>
      <c r="K102" s="33">
        <v>38657</v>
      </c>
      <c r="L102" s="30" t="s">
        <v>213</v>
      </c>
    </row>
    <row r="103" spans="1:12" x14ac:dyDescent="0.25">
      <c r="A103" s="30" t="s">
        <v>177</v>
      </c>
      <c r="B103" s="30" t="s">
        <v>188</v>
      </c>
      <c r="C103" s="30" t="s">
        <v>75</v>
      </c>
      <c r="D103" s="30" t="s">
        <v>212</v>
      </c>
      <c r="E103" s="31">
        <v>6.43</v>
      </c>
      <c r="F103" s="32">
        <v>19.46</v>
      </c>
      <c r="G103" s="32">
        <v>0.52</v>
      </c>
      <c r="H103" s="30" t="s">
        <v>183</v>
      </c>
      <c r="I103" s="33">
        <v>37691</v>
      </c>
      <c r="J103" s="33">
        <v>37691</v>
      </c>
      <c r="K103" s="33">
        <v>37782</v>
      </c>
      <c r="L103" s="30"/>
    </row>
    <row r="104" spans="1:12" x14ac:dyDescent="0.25">
      <c r="A104" s="30" t="s">
        <v>177</v>
      </c>
      <c r="B104" s="30" t="s">
        <v>189</v>
      </c>
      <c r="C104" s="30" t="s">
        <v>75</v>
      </c>
      <c r="D104" s="30" t="s">
        <v>212</v>
      </c>
      <c r="E104" s="31">
        <v>6.43</v>
      </c>
      <c r="F104" s="32">
        <v>19.46</v>
      </c>
      <c r="G104" s="32">
        <v>0.4</v>
      </c>
      <c r="H104" s="30" t="s">
        <v>183</v>
      </c>
      <c r="I104" s="33">
        <v>37201</v>
      </c>
      <c r="J104" s="33">
        <v>37201</v>
      </c>
      <c r="K104" s="33">
        <v>37691</v>
      </c>
      <c r="L104" s="30"/>
    </row>
    <row r="105" spans="1:12" x14ac:dyDescent="0.25">
      <c r="A105" s="30" t="s">
        <v>177</v>
      </c>
      <c r="B105" s="30" t="s">
        <v>189</v>
      </c>
      <c r="C105" s="30" t="s">
        <v>75</v>
      </c>
      <c r="D105" s="30" t="s">
        <v>212</v>
      </c>
      <c r="E105" s="31">
        <v>6.43</v>
      </c>
      <c r="F105" s="32">
        <v>19.46</v>
      </c>
      <c r="G105" s="32">
        <v>0.62</v>
      </c>
      <c r="H105" s="30" t="s">
        <v>183</v>
      </c>
      <c r="I105" s="33">
        <v>37159</v>
      </c>
      <c r="J105" s="33">
        <v>37159</v>
      </c>
      <c r="K105" s="33">
        <v>37201</v>
      </c>
      <c r="L105" s="30"/>
    </row>
    <row r="106" spans="1:12" x14ac:dyDescent="0.25">
      <c r="A106" s="30" t="s">
        <v>177</v>
      </c>
      <c r="B106" s="30" t="s">
        <v>191</v>
      </c>
      <c r="C106" s="30" t="s">
        <v>75</v>
      </c>
      <c r="D106" s="30" t="s">
        <v>212</v>
      </c>
      <c r="E106" s="31">
        <v>6.43</v>
      </c>
      <c r="F106" s="32">
        <v>19.46</v>
      </c>
      <c r="G106" s="32">
        <v>0.95</v>
      </c>
      <c r="H106" s="30" t="s">
        <v>183</v>
      </c>
      <c r="I106" s="33">
        <v>36921</v>
      </c>
      <c r="J106" s="33">
        <v>36921</v>
      </c>
      <c r="K106" s="33">
        <v>37159</v>
      </c>
      <c r="L106" s="30"/>
    </row>
    <row r="107" spans="1:12" x14ac:dyDescent="0.25">
      <c r="A107" s="30" t="s">
        <v>177</v>
      </c>
      <c r="B107" s="30" t="s">
        <v>192</v>
      </c>
      <c r="C107" s="30" t="s">
        <v>75</v>
      </c>
      <c r="D107" s="30" t="s">
        <v>212</v>
      </c>
      <c r="E107" s="31">
        <v>6.43</v>
      </c>
      <c r="F107" s="32">
        <v>19.46</v>
      </c>
      <c r="G107" s="32">
        <v>0.53</v>
      </c>
      <c r="H107" s="30" t="s">
        <v>183</v>
      </c>
      <c r="I107" s="33">
        <v>36781</v>
      </c>
      <c r="J107" s="33">
        <v>36781</v>
      </c>
      <c r="K107" s="33">
        <v>36921</v>
      </c>
      <c r="L107" s="30"/>
    </row>
    <row r="108" spans="1:12" x14ac:dyDescent="0.25">
      <c r="A108" s="30" t="s">
        <v>177</v>
      </c>
      <c r="B108" s="30" t="s">
        <v>193</v>
      </c>
      <c r="C108" s="30" t="s">
        <v>75</v>
      </c>
      <c r="D108" s="30" t="s">
        <v>212</v>
      </c>
      <c r="E108" s="31">
        <v>6.43</v>
      </c>
      <c r="F108" s="32">
        <v>19.46</v>
      </c>
      <c r="G108" s="32">
        <v>0.34</v>
      </c>
      <c r="H108" s="30" t="s">
        <v>183</v>
      </c>
      <c r="I108" s="33">
        <v>36214</v>
      </c>
      <c r="J108" s="33">
        <v>36215</v>
      </c>
      <c r="K108" s="33">
        <v>36781</v>
      </c>
      <c r="L108" s="30"/>
    </row>
    <row r="109" spans="1:12" x14ac:dyDescent="0.25">
      <c r="A109" s="30" t="s">
        <v>177</v>
      </c>
      <c r="B109" s="30" t="s">
        <v>194</v>
      </c>
      <c r="C109" s="30" t="s">
        <v>75</v>
      </c>
      <c r="D109" s="30" t="s">
        <v>212</v>
      </c>
      <c r="E109" s="31">
        <v>6.43</v>
      </c>
      <c r="F109" s="32">
        <v>19.46</v>
      </c>
      <c r="G109" s="32">
        <v>3.09</v>
      </c>
      <c r="H109" s="30" t="s">
        <v>195</v>
      </c>
      <c r="I109" s="33">
        <v>35933</v>
      </c>
      <c r="J109" s="33">
        <v>35977</v>
      </c>
      <c r="K109" s="33">
        <v>36214</v>
      </c>
      <c r="L109" s="30"/>
    </row>
    <row r="110" spans="1:12" x14ac:dyDescent="0.25">
      <c r="A110" s="30" t="s">
        <v>177</v>
      </c>
      <c r="B110" s="30" t="s">
        <v>196</v>
      </c>
      <c r="C110" s="30" t="s">
        <v>75</v>
      </c>
      <c r="D110" s="30" t="s">
        <v>212</v>
      </c>
      <c r="E110" s="31">
        <v>6.43</v>
      </c>
      <c r="F110" s="32">
        <v>19.46</v>
      </c>
      <c r="G110" s="32">
        <v>3.59</v>
      </c>
      <c r="H110" s="30" t="s">
        <v>195</v>
      </c>
      <c r="I110" s="33">
        <v>35464</v>
      </c>
      <c r="J110" s="33">
        <v>35490</v>
      </c>
      <c r="K110" s="33">
        <v>35976</v>
      </c>
      <c r="L110" s="30"/>
    </row>
    <row r="111" spans="1:12" x14ac:dyDescent="0.25">
      <c r="A111" s="30" t="s">
        <v>177</v>
      </c>
      <c r="B111" s="30" t="s">
        <v>197</v>
      </c>
      <c r="C111" s="30" t="s">
        <v>75</v>
      </c>
      <c r="D111" s="30" t="s">
        <v>212</v>
      </c>
      <c r="E111" s="31">
        <v>6.43</v>
      </c>
      <c r="F111" s="32">
        <v>19.46</v>
      </c>
      <c r="G111" s="32">
        <v>2.62</v>
      </c>
      <c r="H111" s="30" t="s">
        <v>195</v>
      </c>
      <c r="I111" s="33">
        <v>34876</v>
      </c>
      <c r="J111" s="33">
        <v>35247</v>
      </c>
      <c r="K111" s="33">
        <v>35490</v>
      </c>
      <c r="L111" s="30"/>
    </row>
    <row r="112" spans="1:12" x14ac:dyDescent="0.25">
      <c r="A112" s="30" t="s">
        <v>177</v>
      </c>
      <c r="B112" s="30" t="s">
        <v>197</v>
      </c>
      <c r="C112" s="30" t="s">
        <v>75</v>
      </c>
      <c r="D112" s="30" t="s">
        <v>212</v>
      </c>
      <c r="E112" s="31">
        <v>6.43</v>
      </c>
      <c r="F112" s="32">
        <v>19.46</v>
      </c>
      <c r="G112" s="32">
        <f>2.62-0.45</f>
        <v>2.17</v>
      </c>
      <c r="H112" s="30" t="s">
        <v>195</v>
      </c>
      <c r="I112" s="33">
        <v>34876</v>
      </c>
      <c r="J112" s="33">
        <v>34881</v>
      </c>
      <c r="K112" s="33">
        <v>35246</v>
      </c>
      <c r="L112" s="30"/>
    </row>
    <row r="113" spans="1:12" x14ac:dyDescent="0.25">
      <c r="A113" s="30" t="s">
        <v>177</v>
      </c>
      <c r="B113" s="30" t="s">
        <v>198</v>
      </c>
      <c r="C113" s="30" t="s">
        <v>75</v>
      </c>
      <c r="D113" s="30" t="s">
        <v>212</v>
      </c>
      <c r="E113" s="31">
        <v>6.43</v>
      </c>
      <c r="F113" s="32">
        <v>19.46</v>
      </c>
      <c r="G113" s="32">
        <v>3.28</v>
      </c>
      <c r="H113" s="30" t="s">
        <v>195</v>
      </c>
      <c r="I113" s="33">
        <v>34190</v>
      </c>
      <c r="J113" s="33">
        <v>34190</v>
      </c>
      <c r="K113" s="33">
        <v>34880</v>
      </c>
      <c r="L113" s="30"/>
    </row>
    <row r="114" spans="1:12" x14ac:dyDescent="0.25">
      <c r="A114" s="30" t="s">
        <v>177</v>
      </c>
      <c r="B114" s="30" t="s">
        <v>199</v>
      </c>
      <c r="C114" s="30" t="s">
        <v>75</v>
      </c>
      <c r="D114" s="30" t="s">
        <v>212</v>
      </c>
      <c r="E114" s="31">
        <v>6.43</v>
      </c>
      <c r="F114" s="32">
        <v>19.46</v>
      </c>
      <c r="G114" s="32">
        <v>2.93</v>
      </c>
      <c r="H114" s="30" t="s">
        <v>195</v>
      </c>
      <c r="I114" s="33">
        <v>33819</v>
      </c>
      <c r="J114" s="33">
        <v>33819</v>
      </c>
      <c r="K114" s="33">
        <v>34190</v>
      </c>
      <c r="L114" s="30"/>
    </row>
    <row r="115" spans="1:12" x14ac:dyDescent="0.25">
      <c r="A115" s="30" t="s">
        <v>177</v>
      </c>
      <c r="B115" s="30" t="s">
        <v>200</v>
      </c>
      <c r="C115" s="30" t="s">
        <v>75</v>
      </c>
      <c r="D115" s="30" t="s">
        <v>212</v>
      </c>
      <c r="E115" s="31">
        <v>6.15</v>
      </c>
      <c r="F115" s="32">
        <v>22.55</v>
      </c>
      <c r="G115" s="32">
        <v>3.3</v>
      </c>
      <c r="H115" s="30" t="s">
        <v>195</v>
      </c>
      <c r="I115" s="138" t="s">
        <v>201</v>
      </c>
      <c r="J115" s="138" t="s">
        <v>201</v>
      </c>
      <c r="K115" s="33">
        <v>33819</v>
      </c>
      <c r="L115" s="30"/>
    </row>
    <row r="116" spans="1:12" x14ac:dyDescent="0.25">
      <c r="A116" s="30" t="s">
        <v>177</v>
      </c>
      <c r="B116" s="30" t="s">
        <v>202</v>
      </c>
      <c r="C116" s="30" t="s">
        <v>75</v>
      </c>
      <c r="D116" s="30" t="s">
        <v>212</v>
      </c>
      <c r="E116" s="31">
        <v>5.56</v>
      </c>
      <c r="F116" s="32">
        <v>20.41</v>
      </c>
      <c r="G116" s="32">
        <v>2.89</v>
      </c>
      <c r="H116" s="30" t="s">
        <v>195</v>
      </c>
      <c r="I116" s="138">
        <v>32608</v>
      </c>
      <c r="J116" s="138">
        <v>32608</v>
      </c>
      <c r="K116" s="138" t="s">
        <v>201</v>
      </c>
      <c r="L116" s="30"/>
    </row>
    <row r="117" spans="1:12" x14ac:dyDescent="0.25">
      <c r="A117" s="30" t="s">
        <v>177</v>
      </c>
      <c r="B117" s="30" t="s">
        <v>203</v>
      </c>
      <c r="C117" s="30" t="s">
        <v>75</v>
      </c>
      <c r="D117" s="30" t="s">
        <v>212</v>
      </c>
      <c r="E117" s="31">
        <v>7.86</v>
      </c>
      <c r="F117" s="32">
        <v>28.85</v>
      </c>
      <c r="G117" s="32">
        <v>2.79</v>
      </c>
      <c r="H117" s="30" t="s">
        <v>195</v>
      </c>
      <c r="I117" s="138">
        <v>32496</v>
      </c>
      <c r="J117" s="138">
        <v>32496</v>
      </c>
      <c r="K117" s="33">
        <v>32608</v>
      </c>
      <c r="L117" s="30"/>
    </row>
    <row r="118" spans="1:12" x14ac:dyDescent="0.25">
      <c r="A118" s="30" t="s">
        <v>177</v>
      </c>
      <c r="B118" s="30" t="s">
        <v>204</v>
      </c>
      <c r="C118" s="30" t="s">
        <v>75</v>
      </c>
      <c r="D118" s="30" t="s">
        <v>212</v>
      </c>
      <c r="E118" s="31">
        <v>3</v>
      </c>
      <c r="F118" s="32">
        <v>11</v>
      </c>
      <c r="G118" s="32">
        <v>3.63</v>
      </c>
      <c r="H118" s="30" t="s">
        <v>195</v>
      </c>
      <c r="I118" s="138">
        <v>32181</v>
      </c>
      <c r="J118" s="138">
        <v>32181</v>
      </c>
      <c r="K118" s="33">
        <v>32496</v>
      </c>
      <c r="L118" s="30"/>
    </row>
    <row r="119" spans="1:12" x14ac:dyDescent="0.25">
      <c r="A119" s="30" t="s">
        <v>177</v>
      </c>
      <c r="B119" s="30" t="s">
        <v>205</v>
      </c>
      <c r="C119" s="30" t="s">
        <v>75</v>
      </c>
      <c r="D119" s="30" t="s">
        <v>212</v>
      </c>
      <c r="E119" s="31">
        <v>3</v>
      </c>
      <c r="F119" s="32">
        <v>11</v>
      </c>
      <c r="G119" s="32">
        <v>2.94</v>
      </c>
      <c r="H119" s="30" t="s">
        <v>195</v>
      </c>
      <c r="I119" s="138">
        <v>31691</v>
      </c>
      <c r="J119" s="138">
        <v>31691</v>
      </c>
      <c r="K119" s="33">
        <v>32181</v>
      </c>
      <c r="L119" s="30"/>
    </row>
    <row r="120" spans="1:12" x14ac:dyDescent="0.25">
      <c r="A120" s="30" t="s">
        <v>177</v>
      </c>
      <c r="B120" s="30" t="s">
        <v>206</v>
      </c>
      <c r="C120" s="30" t="s">
        <v>75</v>
      </c>
      <c r="D120" s="30" t="s">
        <v>212</v>
      </c>
      <c r="E120" s="31">
        <v>3</v>
      </c>
      <c r="F120" s="32">
        <v>11</v>
      </c>
      <c r="G120" s="32">
        <v>4.2300000000000004</v>
      </c>
      <c r="H120" s="30" t="s">
        <v>195</v>
      </c>
      <c r="I120" s="33">
        <v>31138</v>
      </c>
      <c r="J120" s="33">
        <v>31138</v>
      </c>
      <c r="K120" s="33">
        <v>31691</v>
      </c>
      <c r="L120" s="30"/>
    </row>
    <row r="121" spans="1:12" x14ac:dyDescent="0.25">
      <c r="A121" s="30" t="s">
        <v>177</v>
      </c>
      <c r="B121" s="30" t="s">
        <v>207</v>
      </c>
      <c r="C121" s="30" t="s">
        <v>75</v>
      </c>
      <c r="D121" s="30" t="s">
        <v>212</v>
      </c>
      <c r="E121" s="31">
        <v>3</v>
      </c>
      <c r="F121" s="32">
        <v>11</v>
      </c>
      <c r="G121" s="32">
        <v>4.09</v>
      </c>
      <c r="H121" s="30" t="s">
        <v>195</v>
      </c>
      <c r="I121" s="33">
        <v>30709</v>
      </c>
      <c r="J121" s="33">
        <v>30709</v>
      </c>
      <c r="K121" s="33">
        <v>31138</v>
      </c>
      <c r="L121" s="30"/>
    </row>
  </sheetData>
  <pageMargins left="0.7" right="0.7" top="0.75" bottom="0.75" header="0.3" footer="0.3"/>
  <pageSetup scale="6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A99"/>
  <sheetViews>
    <sheetView view="pageBreakPreview" topLeftCell="D1" zoomScaleNormal="100" zoomScaleSheetLayoutView="100" workbookViewId="0">
      <selection activeCell="O15" sqref="O15"/>
    </sheetView>
  </sheetViews>
  <sheetFormatPr defaultRowHeight="15" x14ac:dyDescent="0.25"/>
  <cols>
    <col min="1" max="1" width="7.5703125" bestFit="1" customWidth="1"/>
    <col min="2" max="2" width="11.7109375" bestFit="1" customWidth="1"/>
    <col min="3" max="3" width="6.7109375" bestFit="1" customWidth="1"/>
    <col min="4" max="4" width="17.7109375" bestFit="1" customWidth="1"/>
    <col min="5" max="8" width="10.28515625" customWidth="1"/>
    <col min="9" max="9" width="11.85546875" customWidth="1"/>
    <col min="10" max="13" width="10.28515625" customWidth="1"/>
    <col min="14" max="14" width="15.5703125" customWidth="1"/>
    <col min="15" max="15" width="14.42578125" customWidth="1"/>
    <col min="16" max="16" width="14.7109375" customWidth="1"/>
    <col min="17" max="17" width="12.7109375" customWidth="1"/>
    <col min="18" max="18" width="27.28515625" bestFit="1" customWidth="1"/>
    <col min="19" max="19" width="12.140625" customWidth="1"/>
    <col min="20" max="20" width="11.42578125" customWidth="1"/>
    <col min="21" max="21" width="13.42578125" bestFit="1" customWidth="1"/>
    <col min="22" max="22" width="14.28515625" bestFit="1" customWidth="1"/>
  </cols>
  <sheetData>
    <row r="1" spans="1:1021 1026:2044 2053:4093 4098:5116 5125:7165 7170:8188 8197:10237 10242:11260 11269:13309 13314:14332 14341:16381" ht="45" x14ac:dyDescent="0.25">
      <c r="A1" s="36" t="s">
        <v>117</v>
      </c>
      <c r="B1" s="36" t="s">
        <v>1</v>
      </c>
      <c r="C1" s="36" t="s">
        <v>2</v>
      </c>
      <c r="D1" s="36" t="s">
        <v>3</v>
      </c>
      <c r="E1" s="37" t="s">
        <v>214</v>
      </c>
      <c r="F1" s="37" t="s">
        <v>215</v>
      </c>
      <c r="G1" s="37" t="s">
        <v>216</v>
      </c>
      <c r="H1" s="37" t="s">
        <v>217</v>
      </c>
      <c r="I1" s="37" t="s">
        <v>218</v>
      </c>
      <c r="J1" s="37" t="s">
        <v>219</v>
      </c>
      <c r="K1" s="37" t="s">
        <v>220</v>
      </c>
      <c r="L1" s="37" t="s">
        <v>221</v>
      </c>
      <c r="M1" s="37" t="s">
        <v>222</v>
      </c>
      <c r="N1" s="37" t="s">
        <v>223</v>
      </c>
      <c r="O1" s="37" t="s">
        <v>224</v>
      </c>
      <c r="P1" s="37" t="s">
        <v>225</v>
      </c>
      <c r="Q1" s="37" t="s">
        <v>226</v>
      </c>
      <c r="R1" s="36" t="s">
        <v>6</v>
      </c>
      <c r="S1" s="37" t="s">
        <v>120</v>
      </c>
      <c r="T1" s="37" t="s">
        <v>121</v>
      </c>
      <c r="U1" s="37" t="s">
        <v>122</v>
      </c>
      <c r="V1" s="37" t="s">
        <v>127</v>
      </c>
      <c r="X1" s="136" t="s">
        <v>227</v>
      </c>
    </row>
    <row r="2" spans="1:1021 1026:2044 2053:4093 4098:5116 5125:7165 7170:8188 8197:10237 10242:11260 11269:13309 13314:14332 14341:16381" x14ac:dyDescent="0.25">
      <c r="A2" s="4" t="s">
        <v>228</v>
      </c>
      <c r="B2" s="4" t="s">
        <v>80</v>
      </c>
      <c r="C2" s="4" t="s">
        <v>81</v>
      </c>
      <c r="D2" s="4" t="s">
        <v>11</v>
      </c>
      <c r="E2" s="5">
        <v>16.690000000000001</v>
      </c>
      <c r="F2" s="5">
        <v>16.690000000000001</v>
      </c>
      <c r="G2" s="5">
        <v>52.86</v>
      </c>
      <c r="H2" s="5">
        <v>78.89</v>
      </c>
      <c r="I2" s="5">
        <v>155.68</v>
      </c>
      <c r="J2" s="5">
        <v>265.10000000000002</v>
      </c>
      <c r="K2" s="5">
        <v>559.63</v>
      </c>
      <c r="L2" s="5">
        <v>924.64</v>
      </c>
      <c r="M2" s="11"/>
      <c r="N2" s="5">
        <v>7.53</v>
      </c>
      <c r="O2" s="5">
        <v>8.2799999999999994</v>
      </c>
      <c r="P2" s="5">
        <v>9.1</v>
      </c>
      <c r="Q2" s="5">
        <v>7.53</v>
      </c>
      <c r="R2" s="4" t="s">
        <v>104</v>
      </c>
      <c r="S2" s="7">
        <v>44852</v>
      </c>
      <c r="T2" s="7">
        <v>45931</v>
      </c>
      <c r="U2" s="7"/>
      <c r="V2" s="4" t="s">
        <v>229</v>
      </c>
      <c r="X2" s="135">
        <f t="shared" ref="X2:X5" si="0">E2+(N2*6)</f>
        <v>61.870000000000005</v>
      </c>
    </row>
    <row r="3" spans="1:1021 1026:2044 2053:4093 4098:5116 5125:7165 7170:8188 8197:10237 10242:11260 11269:13309 13314:14332 14341:16381" x14ac:dyDescent="0.25">
      <c r="A3" s="4" t="s">
        <v>228</v>
      </c>
      <c r="B3" s="4" t="s">
        <v>80</v>
      </c>
      <c r="C3" s="4" t="s">
        <v>81</v>
      </c>
      <c r="D3" s="4" t="s">
        <v>11</v>
      </c>
      <c r="E3" s="5">
        <v>15.17</v>
      </c>
      <c r="F3" s="5">
        <v>15.17</v>
      </c>
      <c r="G3" s="5">
        <v>48.05</v>
      </c>
      <c r="H3" s="5">
        <v>71.72</v>
      </c>
      <c r="I3" s="5">
        <v>141.53</v>
      </c>
      <c r="J3" s="5">
        <v>241</v>
      </c>
      <c r="K3" s="5">
        <v>508.75</v>
      </c>
      <c r="L3" s="5">
        <v>840.58</v>
      </c>
      <c r="M3" s="11"/>
      <c r="N3" s="5">
        <v>7.17</v>
      </c>
      <c r="O3" s="5">
        <v>7.89</v>
      </c>
      <c r="P3" s="5">
        <v>8.67</v>
      </c>
      <c r="Q3" s="5">
        <v>7.17</v>
      </c>
      <c r="R3" s="4" t="s">
        <v>104</v>
      </c>
      <c r="S3" s="7">
        <v>44852</v>
      </c>
      <c r="T3" s="7">
        <v>45566</v>
      </c>
      <c r="U3" s="7">
        <v>45930</v>
      </c>
      <c r="V3" s="4" t="s">
        <v>229</v>
      </c>
      <c r="X3" s="135">
        <f t="shared" si="0"/>
        <v>58.19</v>
      </c>
    </row>
    <row r="4" spans="1:1021 1026:2044 2053:4093 4098:5116 5125:7165 7170:8188 8197:10237 10242:11260 11269:13309 13314:14332 14341:16381" x14ac:dyDescent="0.25">
      <c r="A4" s="1" t="s">
        <v>228</v>
      </c>
      <c r="B4" s="1" t="s">
        <v>80</v>
      </c>
      <c r="C4" s="1" t="s">
        <v>81</v>
      </c>
      <c r="D4" s="1" t="s">
        <v>11</v>
      </c>
      <c r="E4" s="2">
        <v>13.79</v>
      </c>
      <c r="F4" s="2">
        <v>13.79</v>
      </c>
      <c r="G4" s="2">
        <v>43.68</v>
      </c>
      <c r="H4" s="2">
        <v>65.2</v>
      </c>
      <c r="I4" s="2">
        <v>128.66</v>
      </c>
      <c r="J4" s="2">
        <v>219.09</v>
      </c>
      <c r="K4" s="2">
        <v>462.5</v>
      </c>
      <c r="L4" s="2">
        <v>764.16</v>
      </c>
      <c r="M4" s="24"/>
      <c r="N4" s="2">
        <v>6.83</v>
      </c>
      <c r="O4" s="2">
        <v>7.51</v>
      </c>
      <c r="P4" s="2">
        <v>8.26</v>
      </c>
      <c r="Q4" s="2">
        <v>6.83</v>
      </c>
      <c r="R4" s="29" t="s">
        <v>104</v>
      </c>
      <c r="S4" s="140">
        <v>44852</v>
      </c>
      <c r="T4" s="140">
        <v>45200</v>
      </c>
      <c r="U4" s="140">
        <v>45565</v>
      </c>
      <c r="V4" s="29" t="s">
        <v>229</v>
      </c>
      <c r="X4" s="135">
        <f t="shared" si="0"/>
        <v>54.77</v>
      </c>
    </row>
    <row r="5" spans="1:1021 1026:2044 2053:4093 4098:5116 5125:7165 7170:8188 8197:10237 10242:11260 11269:13309 13314:14332 14341:16381" x14ac:dyDescent="0.25">
      <c r="A5" s="4" t="s">
        <v>228</v>
      </c>
      <c r="B5" s="4" t="s">
        <v>80</v>
      </c>
      <c r="C5" s="4" t="s">
        <v>81</v>
      </c>
      <c r="D5" s="4" t="s">
        <v>11</v>
      </c>
      <c r="E5" s="5">
        <v>12.54</v>
      </c>
      <c r="F5" s="5">
        <v>12.54</v>
      </c>
      <c r="G5" s="5">
        <v>39.71</v>
      </c>
      <c r="H5" s="5">
        <v>59.27</v>
      </c>
      <c r="I5" s="5">
        <v>116.96</v>
      </c>
      <c r="J5" s="5">
        <v>199.17</v>
      </c>
      <c r="K5" s="5">
        <v>420.45</v>
      </c>
      <c r="L5" s="5">
        <v>694.69</v>
      </c>
      <c r="M5" s="11"/>
      <c r="N5" s="5">
        <v>6.5</v>
      </c>
      <c r="O5" s="5">
        <v>7.15</v>
      </c>
      <c r="P5" s="5">
        <v>7.87</v>
      </c>
      <c r="Q5" s="5">
        <v>6.5</v>
      </c>
      <c r="R5" s="4" t="s">
        <v>104</v>
      </c>
      <c r="S5" s="7">
        <v>44852</v>
      </c>
      <c r="T5" s="7">
        <v>44866</v>
      </c>
      <c r="U5" s="7">
        <v>45199</v>
      </c>
      <c r="V5" s="4" t="s">
        <v>229</v>
      </c>
      <c r="X5" s="135">
        <f t="shared" si="0"/>
        <v>51.54</v>
      </c>
    </row>
    <row r="6" spans="1:1021 1026:2044 2053:4093 4098:5116 5125:7165 7170:8188 8197:10237 10242:11260 11269:13309 13314:14332 14341:16381" s="2" customFormat="1" x14ac:dyDescent="0.25">
      <c r="A6" s="4" t="s">
        <v>228</v>
      </c>
      <c r="B6" s="4" t="s">
        <v>230</v>
      </c>
      <c r="C6" s="4" t="s">
        <v>81</v>
      </c>
      <c r="D6" s="4" t="s">
        <v>11</v>
      </c>
      <c r="E6" s="5">
        <v>11.4</v>
      </c>
      <c r="F6" s="5">
        <v>11.4</v>
      </c>
      <c r="G6" s="5">
        <v>36.1</v>
      </c>
      <c r="H6" s="5">
        <v>53.88</v>
      </c>
      <c r="I6" s="5">
        <v>106.33</v>
      </c>
      <c r="J6" s="5">
        <v>181.06</v>
      </c>
      <c r="K6" s="5">
        <v>382.23</v>
      </c>
      <c r="L6" s="5">
        <v>631.54</v>
      </c>
      <c r="M6" s="11"/>
      <c r="N6" s="5">
        <v>6.02</v>
      </c>
      <c r="O6" s="5">
        <v>6.4</v>
      </c>
      <c r="P6" s="5">
        <v>7.65</v>
      </c>
      <c r="Q6" s="5">
        <f>N6</f>
        <v>6.02</v>
      </c>
      <c r="R6" s="4" t="s">
        <v>104</v>
      </c>
      <c r="S6" s="7">
        <f>S7</f>
        <v>43795</v>
      </c>
      <c r="T6" s="7">
        <v>44470</v>
      </c>
      <c r="U6" s="7">
        <v>44865</v>
      </c>
      <c r="V6" s="4" t="s">
        <v>229</v>
      </c>
      <c r="W6"/>
      <c r="X6" s="135">
        <f t="shared" ref="X6:X8" si="1">E6+(N6*6)</f>
        <v>47.519999999999996</v>
      </c>
      <c r="Y6" s="1"/>
      <c r="Z6" s="1"/>
      <c r="AA6" s="1"/>
      <c r="AB6" s="1"/>
      <c r="AK6" s="24"/>
      <c r="AP6" s="1"/>
      <c r="AQ6" s="140"/>
      <c r="AR6" s="140"/>
      <c r="AS6" s="140"/>
      <c r="AT6" s="1"/>
      <c r="AU6"/>
      <c r="AV6" s="147"/>
      <c r="AW6" s="1"/>
      <c r="AX6" s="1"/>
      <c r="AY6" s="1"/>
      <c r="AZ6" s="1"/>
      <c r="BI6" s="24"/>
      <c r="BN6" s="1"/>
      <c r="BO6" s="140"/>
      <c r="BP6" s="140"/>
      <c r="BQ6" s="140"/>
      <c r="BR6" s="1"/>
      <c r="BS6"/>
      <c r="BT6" s="147"/>
      <c r="BU6" s="1"/>
      <c r="BV6" s="1"/>
      <c r="BW6" s="1"/>
      <c r="BX6" s="1"/>
      <c r="CG6" s="24"/>
      <c r="CL6" s="1"/>
      <c r="CM6" s="140"/>
      <c r="CN6" s="140"/>
      <c r="CO6" s="140"/>
      <c r="CP6" s="1"/>
      <c r="CQ6"/>
      <c r="CR6" s="147"/>
      <c r="CS6" s="1"/>
      <c r="CT6" s="1"/>
      <c r="CU6" s="1"/>
      <c r="CV6" s="1"/>
      <c r="DE6" s="24"/>
      <c r="DJ6" s="1"/>
      <c r="DK6" s="140"/>
      <c r="DL6" s="140"/>
      <c r="DM6" s="140"/>
      <c r="DN6" s="1"/>
      <c r="DO6"/>
      <c r="DP6" s="147"/>
      <c r="DQ6" s="1"/>
      <c r="DR6" s="1"/>
      <c r="DS6" s="1"/>
      <c r="DT6" s="1"/>
      <c r="EC6" s="24"/>
      <c r="EH6" s="1"/>
      <c r="EI6" s="140"/>
      <c r="EJ6" s="140"/>
      <c r="EK6" s="140"/>
      <c r="EL6" s="1"/>
      <c r="EM6"/>
      <c r="EN6" s="147"/>
      <c r="EO6" s="1"/>
      <c r="EP6" s="1"/>
      <c r="EQ6" s="1"/>
      <c r="ER6" s="1"/>
      <c r="FA6" s="24"/>
      <c r="FF6" s="1"/>
      <c r="FG6" s="140"/>
      <c r="FH6" s="140"/>
      <c r="FI6" s="140"/>
      <c r="FJ6" s="1"/>
      <c r="FK6"/>
      <c r="FL6" s="147"/>
      <c r="FM6" s="1"/>
      <c r="FN6" s="1"/>
      <c r="FO6" s="1"/>
      <c r="FP6" s="1"/>
      <c r="FY6" s="24"/>
      <c r="GD6" s="1"/>
      <c r="GE6" s="140"/>
      <c r="GF6" s="140"/>
      <c r="GG6" s="140"/>
      <c r="GH6" s="1"/>
      <c r="GI6"/>
      <c r="GJ6" s="147"/>
      <c r="GK6" s="1"/>
      <c r="GL6" s="1"/>
      <c r="GM6" s="1"/>
      <c r="GN6" s="1"/>
      <c r="GW6" s="24"/>
      <c r="HB6" s="1"/>
      <c r="HC6" s="140"/>
      <c r="HD6" s="140"/>
      <c r="HE6" s="140"/>
      <c r="HF6" s="1"/>
      <c r="HG6"/>
      <c r="HH6" s="147"/>
      <c r="HI6" s="1"/>
      <c r="HJ6" s="1"/>
      <c r="HK6" s="1"/>
      <c r="HL6" s="1"/>
      <c r="HU6" s="24"/>
      <c r="HZ6" s="1"/>
      <c r="IA6" s="140"/>
      <c r="IB6" s="140"/>
      <c r="IC6" s="140"/>
      <c r="ID6" s="1"/>
      <c r="IE6"/>
      <c r="IF6" s="147"/>
      <c r="IG6" s="1"/>
      <c r="IH6" s="1"/>
      <c r="II6" s="1"/>
      <c r="IJ6" s="1"/>
      <c r="IS6" s="24"/>
      <c r="IX6" s="1"/>
      <c r="IY6" s="140"/>
      <c r="IZ6" s="140"/>
      <c r="JA6" s="140"/>
      <c r="JB6" s="1"/>
      <c r="JC6"/>
      <c r="JD6" s="147"/>
      <c r="JE6" s="1"/>
      <c r="JF6" s="1"/>
      <c r="JG6" s="1"/>
      <c r="JH6" s="1"/>
      <c r="JQ6" s="24"/>
      <c r="JV6" s="1"/>
      <c r="JW6" s="140"/>
      <c r="JX6" s="140"/>
      <c r="JY6" s="140"/>
      <c r="JZ6" s="1"/>
      <c r="KA6"/>
      <c r="KB6" s="147"/>
      <c r="KC6" s="1"/>
      <c r="KD6" s="1"/>
      <c r="KE6" s="1"/>
      <c r="KF6" s="1"/>
      <c r="KO6" s="24"/>
      <c r="KT6" s="1"/>
      <c r="KU6" s="140"/>
      <c r="KV6" s="140"/>
      <c r="KW6" s="140"/>
      <c r="KX6" s="1"/>
      <c r="KY6"/>
      <c r="KZ6" s="147"/>
      <c r="LA6" s="1"/>
      <c r="LB6" s="1"/>
      <c r="LC6" s="1"/>
      <c r="LD6" s="1"/>
      <c r="LM6" s="24"/>
      <c r="LR6" s="1"/>
      <c r="LS6" s="140"/>
      <c r="LT6" s="140"/>
      <c r="LU6" s="140"/>
      <c r="LV6" s="1"/>
      <c r="LW6"/>
      <c r="LX6" s="147"/>
      <c r="LY6" s="1"/>
      <c r="LZ6" s="1"/>
      <c r="MA6" s="1"/>
      <c r="MB6" s="1"/>
      <c r="MK6" s="24"/>
      <c r="MP6" s="1"/>
      <c r="MQ6" s="140"/>
      <c r="MR6" s="140"/>
      <c r="MS6" s="140"/>
      <c r="MT6" s="1"/>
      <c r="MU6"/>
      <c r="MV6" s="147"/>
      <c r="MW6" s="1"/>
      <c r="MX6" s="1"/>
      <c r="MY6" s="1"/>
      <c r="MZ6" s="1"/>
      <c r="NI6" s="24"/>
      <c r="NN6" s="1"/>
      <c r="NO6" s="140"/>
      <c r="NP6" s="140"/>
      <c r="NQ6" s="140"/>
      <c r="NR6" s="1"/>
      <c r="NS6"/>
      <c r="NT6" s="147"/>
      <c r="NU6" s="1"/>
      <c r="NV6" s="1"/>
      <c r="NW6" s="1"/>
      <c r="NX6" s="1"/>
      <c r="OG6" s="24"/>
      <c r="OL6" s="1"/>
      <c r="OM6" s="140"/>
      <c r="ON6" s="140"/>
      <c r="OO6" s="140"/>
      <c r="OP6" s="1"/>
      <c r="OQ6"/>
      <c r="OR6" s="147"/>
      <c r="OS6" s="1"/>
      <c r="OT6" s="1"/>
      <c r="OU6" s="1"/>
      <c r="OV6" s="1"/>
      <c r="PE6" s="24"/>
      <c r="PJ6" s="1"/>
      <c r="PK6" s="140"/>
      <c r="PL6" s="140"/>
      <c r="PM6" s="140"/>
      <c r="PN6" s="1"/>
      <c r="PO6"/>
      <c r="PP6" s="147"/>
      <c r="PQ6" s="1"/>
      <c r="PR6" s="1"/>
      <c r="PS6" s="1"/>
      <c r="PT6" s="1"/>
      <c r="QC6" s="24"/>
      <c r="QH6" s="1"/>
      <c r="QI6" s="140"/>
      <c r="QJ6" s="140"/>
      <c r="QK6" s="140"/>
      <c r="QL6" s="1"/>
      <c r="QM6"/>
      <c r="QN6" s="147"/>
      <c r="QO6" s="1"/>
      <c r="QP6" s="1"/>
      <c r="QQ6" s="1"/>
      <c r="QR6" s="1"/>
      <c r="RA6" s="24"/>
      <c r="RF6" s="1"/>
      <c r="RG6" s="140"/>
      <c r="RH6" s="140"/>
      <c r="RI6" s="140"/>
      <c r="RJ6" s="1"/>
      <c r="RK6"/>
      <c r="RL6" s="147"/>
      <c r="RM6" s="1"/>
      <c r="RN6" s="1"/>
      <c r="RO6" s="1"/>
      <c r="RP6" s="1"/>
      <c r="RY6" s="24"/>
      <c r="SD6" s="1"/>
      <c r="SE6" s="140"/>
      <c r="SF6" s="140"/>
      <c r="SG6" s="140"/>
      <c r="SH6" s="1"/>
      <c r="SI6"/>
      <c r="SJ6" s="147"/>
      <c r="SK6" s="1"/>
      <c r="SL6" s="1"/>
      <c r="SM6" s="1"/>
      <c r="SN6" s="1"/>
      <c r="SW6" s="24"/>
      <c r="TB6" s="1"/>
      <c r="TC6" s="140"/>
      <c r="TD6" s="140"/>
      <c r="TE6" s="140"/>
      <c r="TF6" s="1"/>
      <c r="TG6"/>
      <c r="TH6" s="147"/>
      <c r="TI6" s="1"/>
      <c r="TJ6" s="1"/>
      <c r="TK6" s="1"/>
      <c r="TL6" s="1"/>
      <c r="TU6" s="24"/>
      <c r="TZ6" s="1"/>
      <c r="UA6" s="140"/>
      <c r="UB6" s="140"/>
      <c r="UC6" s="140"/>
      <c r="UD6" s="1"/>
      <c r="UE6"/>
      <c r="UF6" s="147"/>
      <c r="UG6" s="1"/>
      <c r="UH6" s="1"/>
      <c r="UI6" s="1"/>
      <c r="UJ6" s="1"/>
      <c r="US6" s="24"/>
      <c r="UX6" s="1"/>
      <c r="UY6" s="140"/>
      <c r="UZ6" s="140"/>
      <c r="VA6" s="140"/>
      <c r="VB6" s="1"/>
      <c r="VC6"/>
      <c r="VD6" s="147"/>
      <c r="VE6" s="1"/>
      <c r="VF6" s="1"/>
      <c r="VG6" s="1"/>
      <c r="VH6" s="1"/>
      <c r="VQ6" s="24"/>
      <c r="VV6" s="1"/>
      <c r="VW6" s="140"/>
      <c r="VX6" s="140"/>
      <c r="VY6" s="140"/>
      <c r="VZ6" s="1"/>
      <c r="WA6"/>
      <c r="WB6" s="147"/>
      <c r="WC6" s="1"/>
      <c r="WD6" s="1"/>
      <c r="WE6" s="1"/>
      <c r="WF6" s="1"/>
      <c r="WO6" s="24"/>
      <c r="WT6" s="1"/>
      <c r="WU6" s="140"/>
      <c r="WV6" s="140"/>
      <c r="WW6" s="140"/>
      <c r="WX6" s="1"/>
      <c r="WY6"/>
      <c r="WZ6" s="147"/>
      <c r="XA6" s="1"/>
      <c r="XB6" s="1"/>
      <c r="XC6" s="1"/>
      <c r="XD6" s="1"/>
      <c r="XM6" s="24"/>
      <c r="XR6" s="1"/>
      <c r="XS6" s="140"/>
      <c r="XT6" s="140"/>
      <c r="XU6" s="140"/>
      <c r="XV6" s="1"/>
      <c r="XW6"/>
      <c r="XX6" s="147"/>
      <c r="XY6" s="1"/>
      <c r="XZ6" s="1"/>
      <c r="YA6" s="1"/>
      <c r="YB6" s="1"/>
      <c r="YK6" s="24"/>
      <c r="YP6" s="1"/>
      <c r="YQ6" s="140"/>
      <c r="YR6" s="140"/>
      <c r="YS6" s="140"/>
      <c r="YT6" s="1"/>
      <c r="YU6"/>
      <c r="YV6" s="147"/>
      <c r="YW6" s="1"/>
      <c r="YX6" s="1"/>
      <c r="YY6" s="1"/>
      <c r="YZ6" s="1"/>
      <c r="ZI6" s="24"/>
      <c r="ZN6" s="1"/>
      <c r="ZO6" s="140"/>
      <c r="ZP6" s="140"/>
      <c r="ZQ6" s="140"/>
      <c r="ZR6" s="1"/>
      <c r="ZS6"/>
      <c r="ZT6" s="147"/>
      <c r="ZU6" s="1"/>
      <c r="ZV6" s="1"/>
      <c r="ZW6" s="1"/>
      <c r="ZX6" s="1"/>
      <c r="AAG6" s="24"/>
      <c r="AAL6" s="1"/>
      <c r="AAM6" s="140"/>
      <c r="AAN6" s="140"/>
      <c r="AAO6" s="140"/>
      <c r="AAP6" s="1"/>
      <c r="AAQ6"/>
      <c r="AAR6" s="147"/>
      <c r="AAS6" s="1"/>
      <c r="AAT6" s="1"/>
      <c r="AAU6" s="1"/>
      <c r="AAV6" s="1"/>
      <c r="ABE6" s="24"/>
      <c r="ABJ6" s="1"/>
      <c r="ABK6" s="140"/>
      <c r="ABL6" s="140"/>
      <c r="ABM6" s="140"/>
      <c r="ABN6" s="1"/>
      <c r="ABO6"/>
      <c r="ABP6" s="147"/>
      <c r="ABQ6" s="1"/>
      <c r="ABR6" s="1"/>
      <c r="ABS6" s="1"/>
      <c r="ABT6" s="1"/>
      <c r="ACC6" s="24"/>
      <c r="ACH6" s="1"/>
      <c r="ACI6" s="140"/>
      <c r="ACJ6" s="140"/>
      <c r="ACK6" s="140"/>
      <c r="ACL6" s="1"/>
      <c r="ACM6"/>
      <c r="ACN6" s="147"/>
      <c r="ACO6" s="1"/>
      <c r="ACP6" s="1"/>
      <c r="ACQ6" s="1"/>
      <c r="ACR6" s="1"/>
      <c r="ADA6" s="24"/>
      <c r="ADF6" s="1"/>
      <c r="ADG6" s="140"/>
      <c r="ADH6" s="140"/>
      <c r="ADI6" s="140"/>
      <c r="ADJ6" s="1"/>
      <c r="ADK6"/>
      <c r="ADL6" s="147"/>
      <c r="ADM6" s="1"/>
      <c r="ADN6" s="1"/>
      <c r="ADO6" s="1"/>
      <c r="ADP6" s="1"/>
      <c r="ADY6" s="24"/>
      <c r="AED6" s="1"/>
      <c r="AEE6" s="140"/>
      <c r="AEF6" s="140"/>
      <c r="AEG6" s="140"/>
      <c r="AEH6" s="1"/>
      <c r="AEI6"/>
      <c r="AEJ6" s="147"/>
      <c r="AEK6" s="1"/>
      <c r="AEL6" s="1"/>
      <c r="AEM6" s="1"/>
      <c r="AEN6" s="1"/>
      <c r="AEW6" s="24"/>
      <c r="AFB6" s="1"/>
      <c r="AFC6" s="140"/>
      <c r="AFD6" s="140"/>
      <c r="AFE6" s="140"/>
      <c r="AFF6" s="1"/>
      <c r="AFG6"/>
      <c r="AFH6" s="147"/>
      <c r="AFI6" s="1"/>
      <c r="AFJ6" s="1"/>
      <c r="AFK6" s="1"/>
      <c r="AFL6" s="1"/>
      <c r="AFU6" s="24"/>
      <c r="AFZ6" s="1"/>
      <c r="AGA6" s="140"/>
      <c r="AGB6" s="140"/>
      <c r="AGC6" s="140"/>
      <c r="AGD6" s="1"/>
      <c r="AGE6"/>
      <c r="AGF6" s="147"/>
      <c r="AGG6" s="1"/>
      <c r="AGH6" s="1"/>
      <c r="AGI6" s="1"/>
      <c r="AGJ6" s="1"/>
      <c r="AGS6" s="24"/>
      <c r="AGX6" s="1"/>
      <c r="AGY6" s="140"/>
      <c r="AGZ6" s="140"/>
      <c r="AHA6" s="140"/>
      <c r="AHB6" s="1"/>
      <c r="AHC6"/>
      <c r="AHD6" s="147"/>
      <c r="AHE6" s="1"/>
      <c r="AHF6" s="1"/>
      <c r="AHG6" s="1"/>
      <c r="AHH6" s="1"/>
      <c r="AHQ6" s="24"/>
      <c r="AHV6" s="1"/>
      <c r="AHW6" s="140"/>
      <c r="AHX6" s="140"/>
      <c r="AHY6" s="140"/>
      <c r="AHZ6" s="1"/>
      <c r="AIA6"/>
      <c r="AIB6" s="147"/>
      <c r="AIC6" s="1"/>
      <c r="AID6" s="1"/>
      <c r="AIE6" s="1"/>
      <c r="AIF6" s="1"/>
      <c r="AIO6" s="24"/>
      <c r="AIT6" s="1"/>
      <c r="AIU6" s="140"/>
      <c r="AIV6" s="140"/>
      <c r="AIW6" s="140"/>
      <c r="AIX6" s="1"/>
      <c r="AIY6"/>
      <c r="AIZ6" s="147"/>
      <c r="AJA6" s="1"/>
      <c r="AJB6" s="1"/>
      <c r="AJC6" s="1"/>
      <c r="AJD6" s="1"/>
      <c r="AJM6" s="24"/>
      <c r="AJR6" s="1"/>
      <c r="AJS6" s="140"/>
      <c r="AJT6" s="140"/>
      <c r="AJU6" s="140"/>
      <c r="AJV6" s="1"/>
      <c r="AJW6"/>
      <c r="AJX6" s="147"/>
      <c r="AJY6" s="1"/>
      <c r="AJZ6" s="1"/>
      <c r="AKA6" s="1"/>
      <c r="AKB6" s="1"/>
      <c r="AKK6" s="24"/>
      <c r="AKP6" s="1"/>
      <c r="AKQ6" s="140"/>
      <c r="AKR6" s="140"/>
      <c r="AKS6" s="140"/>
      <c r="AKT6" s="1"/>
      <c r="AKU6"/>
      <c r="AKV6" s="147"/>
      <c r="AKW6" s="1"/>
      <c r="AKX6" s="1"/>
      <c r="AKY6" s="1"/>
      <c r="AKZ6" s="1"/>
      <c r="ALI6" s="24"/>
      <c r="ALN6" s="1"/>
      <c r="ALO6" s="140"/>
      <c r="ALP6" s="140"/>
      <c r="ALQ6" s="140"/>
      <c r="ALR6" s="1"/>
      <c r="ALS6"/>
      <c r="ALT6" s="147"/>
      <c r="ALU6" s="1"/>
      <c r="ALV6" s="1"/>
      <c r="ALW6" s="1"/>
      <c r="ALX6" s="1"/>
      <c r="AMG6" s="24"/>
      <c r="AML6" s="1"/>
      <c r="AMM6" s="140"/>
      <c r="AMN6" s="140"/>
      <c r="AMO6" s="140"/>
      <c r="AMP6" s="1"/>
      <c r="AMQ6"/>
      <c r="AMR6" s="147"/>
      <c r="AMS6" s="1"/>
      <c r="AMT6" s="1"/>
      <c r="AMU6" s="1"/>
      <c r="AMV6" s="1"/>
      <c r="ANE6" s="24"/>
      <c r="ANJ6" s="1"/>
      <c r="ANK6" s="140"/>
      <c r="ANL6" s="140"/>
      <c r="ANM6" s="140"/>
      <c r="ANN6" s="1"/>
      <c r="ANO6"/>
      <c r="ANP6" s="147"/>
      <c r="ANQ6" s="1"/>
      <c r="ANR6" s="1"/>
      <c r="ANS6" s="1"/>
      <c r="ANT6" s="1"/>
      <c r="AOC6" s="24"/>
      <c r="AOH6" s="1"/>
      <c r="AOI6" s="140"/>
      <c r="AOJ6" s="140"/>
      <c r="AOK6" s="140"/>
      <c r="AOL6" s="1"/>
      <c r="AOM6"/>
      <c r="AON6" s="147"/>
      <c r="AOO6" s="1"/>
      <c r="AOP6" s="1"/>
      <c r="AOQ6" s="1"/>
      <c r="AOR6" s="1"/>
      <c r="APA6" s="24"/>
      <c r="APF6" s="1"/>
      <c r="APG6" s="140"/>
      <c r="APH6" s="140"/>
      <c r="API6" s="140"/>
      <c r="APJ6" s="1"/>
      <c r="APK6"/>
      <c r="APL6" s="147"/>
      <c r="APM6" s="1"/>
      <c r="APN6" s="1"/>
      <c r="APO6" s="1"/>
      <c r="APP6" s="1"/>
      <c r="APY6" s="24"/>
      <c r="AQD6" s="1"/>
      <c r="AQE6" s="140"/>
      <c r="AQF6" s="140"/>
      <c r="AQG6" s="140"/>
      <c r="AQH6" s="1"/>
      <c r="AQI6"/>
      <c r="AQJ6" s="147"/>
      <c r="AQK6" s="1"/>
      <c r="AQL6" s="1"/>
      <c r="AQM6" s="1"/>
      <c r="AQN6" s="1"/>
      <c r="AQW6" s="24"/>
      <c r="ARB6" s="1"/>
      <c r="ARC6" s="140"/>
      <c r="ARD6" s="140"/>
      <c r="ARE6" s="140"/>
      <c r="ARF6" s="1"/>
      <c r="ARG6"/>
      <c r="ARH6" s="147"/>
      <c r="ARI6" s="1"/>
      <c r="ARJ6" s="1"/>
      <c r="ARK6" s="1"/>
      <c r="ARL6" s="1"/>
      <c r="ARU6" s="24"/>
      <c r="ARZ6" s="1"/>
      <c r="ASA6" s="140"/>
      <c r="ASB6" s="140"/>
      <c r="ASC6" s="140"/>
      <c r="ASD6" s="1"/>
      <c r="ASE6"/>
      <c r="ASF6" s="147"/>
      <c r="ASG6" s="1"/>
      <c r="ASH6" s="1"/>
      <c r="ASI6" s="1"/>
      <c r="ASJ6" s="1"/>
      <c r="ASS6" s="24"/>
      <c r="ASX6" s="1"/>
      <c r="ASY6" s="140"/>
      <c r="ASZ6" s="140"/>
      <c r="ATA6" s="140"/>
      <c r="ATB6" s="1"/>
      <c r="ATC6"/>
      <c r="ATD6" s="147"/>
      <c r="ATE6" s="1"/>
      <c r="ATF6" s="1"/>
      <c r="ATG6" s="1"/>
      <c r="ATH6" s="1"/>
      <c r="ATQ6" s="24"/>
      <c r="ATV6" s="1"/>
      <c r="ATW6" s="140"/>
      <c r="ATX6" s="140"/>
      <c r="ATY6" s="140"/>
      <c r="ATZ6" s="1"/>
      <c r="AUA6"/>
      <c r="AUB6" s="147"/>
      <c r="AUC6" s="1"/>
      <c r="AUD6" s="1"/>
      <c r="AUE6" s="1"/>
      <c r="AUF6" s="1"/>
      <c r="AUO6" s="24"/>
      <c r="AUT6" s="1"/>
      <c r="AUU6" s="140"/>
      <c r="AUV6" s="140"/>
      <c r="AUW6" s="140"/>
      <c r="AUX6" s="1"/>
      <c r="AUY6"/>
      <c r="AUZ6" s="147"/>
      <c r="AVA6" s="1"/>
      <c r="AVB6" s="1"/>
      <c r="AVC6" s="1"/>
      <c r="AVD6" s="1"/>
      <c r="AVM6" s="24"/>
      <c r="AVR6" s="1"/>
      <c r="AVS6" s="140"/>
      <c r="AVT6" s="140"/>
      <c r="AVU6" s="140"/>
      <c r="AVV6" s="1"/>
      <c r="AVW6"/>
      <c r="AVX6" s="147"/>
      <c r="AVY6" s="1"/>
      <c r="AVZ6" s="1"/>
      <c r="AWA6" s="1"/>
      <c r="AWB6" s="1"/>
      <c r="AWK6" s="24"/>
      <c r="AWP6" s="1"/>
      <c r="AWQ6" s="140"/>
      <c r="AWR6" s="140"/>
      <c r="AWS6" s="140"/>
      <c r="AWT6" s="1"/>
      <c r="AWU6"/>
      <c r="AWV6" s="147"/>
      <c r="AWW6" s="1"/>
      <c r="AWX6" s="1"/>
      <c r="AWY6" s="1"/>
      <c r="AWZ6" s="1"/>
      <c r="AXI6" s="24"/>
      <c r="AXN6" s="1"/>
      <c r="AXO6" s="140"/>
      <c r="AXP6" s="140"/>
      <c r="AXQ6" s="140"/>
      <c r="AXR6" s="1"/>
      <c r="AXS6"/>
      <c r="AXT6" s="147"/>
      <c r="AXU6" s="1"/>
      <c r="AXV6" s="1"/>
      <c r="AXW6" s="1"/>
      <c r="AXX6" s="1"/>
      <c r="AYG6" s="24"/>
      <c r="AYL6" s="1"/>
      <c r="AYM6" s="140"/>
      <c r="AYN6" s="140"/>
      <c r="AYO6" s="140"/>
      <c r="AYP6" s="1"/>
      <c r="AYQ6"/>
      <c r="AYR6" s="147"/>
      <c r="AYS6" s="1"/>
      <c r="AYT6" s="1"/>
      <c r="AYU6" s="1"/>
      <c r="AYV6" s="1"/>
      <c r="AZE6" s="24"/>
      <c r="AZJ6" s="1"/>
      <c r="AZK6" s="140"/>
      <c r="AZL6" s="140"/>
      <c r="AZM6" s="140"/>
      <c r="AZN6" s="1"/>
      <c r="AZO6"/>
      <c r="AZP6" s="147"/>
      <c r="AZQ6" s="1"/>
      <c r="AZR6" s="1"/>
      <c r="AZS6" s="1"/>
      <c r="AZT6" s="1"/>
      <c r="BAC6" s="24"/>
      <c r="BAH6" s="1"/>
      <c r="BAI6" s="140"/>
      <c r="BAJ6" s="140"/>
      <c r="BAK6" s="140"/>
      <c r="BAL6" s="1"/>
      <c r="BAM6"/>
      <c r="BAN6" s="147"/>
      <c r="BAO6" s="1"/>
      <c r="BAP6" s="1"/>
      <c r="BAQ6" s="1"/>
      <c r="BAR6" s="1"/>
      <c r="BBA6" s="24"/>
      <c r="BBF6" s="1"/>
      <c r="BBG6" s="140"/>
      <c r="BBH6" s="140"/>
      <c r="BBI6" s="140"/>
      <c r="BBJ6" s="1"/>
      <c r="BBK6"/>
      <c r="BBL6" s="147"/>
      <c r="BBM6" s="1"/>
      <c r="BBN6" s="1"/>
      <c r="BBO6" s="1"/>
      <c r="BBP6" s="1"/>
      <c r="BBY6" s="24"/>
      <c r="BCD6" s="1"/>
      <c r="BCE6" s="140"/>
      <c r="BCF6" s="140"/>
      <c r="BCG6" s="140"/>
      <c r="BCH6" s="1"/>
      <c r="BCI6"/>
      <c r="BCJ6" s="147"/>
      <c r="BCK6" s="1"/>
      <c r="BCL6" s="1"/>
      <c r="BCM6" s="1"/>
      <c r="BCN6" s="1"/>
      <c r="BCW6" s="24"/>
      <c r="BDB6" s="1"/>
      <c r="BDC6" s="140"/>
      <c r="BDD6" s="140"/>
      <c r="BDE6" s="140"/>
      <c r="BDF6" s="1"/>
      <c r="BDG6"/>
      <c r="BDH6" s="147"/>
      <c r="BDI6" s="1"/>
      <c r="BDJ6" s="1"/>
      <c r="BDK6" s="1"/>
      <c r="BDL6" s="1"/>
      <c r="BDU6" s="24"/>
      <c r="BDZ6" s="1"/>
      <c r="BEA6" s="140"/>
      <c r="BEB6" s="140"/>
      <c r="BEC6" s="140"/>
      <c r="BED6" s="1"/>
      <c r="BEE6"/>
      <c r="BEF6" s="147"/>
      <c r="BEG6" s="1"/>
      <c r="BEH6" s="1"/>
      <c r="BEI6" s="1"/>
      <c r="BEJ6" s="1"/>
      <c r="BES6" s="24"/>
      <c r="BEX6" s="1"/>
      <c r="BEY6" s="140"/>
      <c r="BEZ6" s="140"/>
      <c r="BFA6" s="140"/>
      <c r="BFB6" s="1"/>
      <c r="BFC6"/>
      <c r="BFD6" s="147"/>
      <c r="BFE6" s="1"/>
      <c r="BFF6" s="1"/>
      <c r="BFG6" s="1"/>
      <c r="BFH6" s="1"/>
      <c r="BFQ6" s="24"/>
      <c r="BFV6" s="1"/>
      <c r="BFW6" s="140"/>
      <c r="BFX6" s="140"/>
      <c r="BFY6" s="140"/>
      <c r="BFZ6" s="1"/>
      <c r="BGA6"/>
      <c r="BGB6" s="147"/>
      <c r="BGC6" s="1"/>
      <c r="BGD6" s="1"/>
      <c r="BGE6" s="1"/>
      <c r="BGF6" s="1"/>
      <c r="BGO6" s="24"/>
      <c r="BGT6" s="1"/>
      <c r="BGU6" s="140"/>
      <c r="BGV6" s="140"/>
      <c r="BGW6" s="140"/>
      <c r="BGX6" s="1"/>
      <c r="BGY6"/>
      <c r="BGZ6" s="147"/>
      <c r="BHA6" s="1"/>
      <c r="BHB6" s="1"/>
      <c r="BHC6" s="1"/>
      <c r="BHD6" s="1"/>
      <c r="BHM6" s="24"/>
      <c r="BHR6" s="1"/>
      <c r="BHS6" s="140"/>
      <c r="BHT6" s="140"/>
      <c r="BHU6" s="140"/>
      <c r="BHV6" s="1"/>
      <c r="BHW6"/>
      <c r="BHX6" s="147"/>
      <c r="BHY6" s="1"/>
      <c r="BHZ6" s="1"/>
      <c r="BIA6" s="1"/>
      <c r="BIB6" s="1"/>
      <c r="BIK6" s="24"/>
      <c r="BIP6" s="1"/>
      <c r="BIQ6" s="140"/>
      <c r="BIR6" s="140"/>
      <c r="BIS6" s="140"/>
      <c r="BIT6" s="1"/>
      <c r="BIU6"/>
      <c r="BIV6" s="147"/>
      <c r="BIW6" s="1"/>
      <c r="BIX6" s="1"/>
      <c r="BIY6" s="1"/>
      <c r="BIZ6" s="1"/>
      <c r="BJI6" s="24"/>
      <c r="BJN6" s="1"/>
      <c r="BJO6" s="140"/>
      <c r="BJP6" s="140"/>
      <c r="BJQ6" s="140"/>
      <c r="BJR6" s="1"/>
      <c r="BJS6"/>
      <c r="BJT6" s="147"/>
      <c r="BJU6" s="1"/>
      <c r="BJV6" s="1"/>
      <c r="BJW6" s="1"/>
      <c r="BJX6" s="1"/>
      <c r="BKG6" s="24"/>
      <c r="BKL6" s="1"/>
      <c r="BKM6" s="140"/>
      <c r="BKN6" s="140"/>
      <c r="BKO6" s="140"/>
      <c r="BKP6" s="1"/>
      <c r="BKQ6"/>
      <c r="BKR6" s="147"/>
      <c r="BKS6" s="1"/>
      <c r="BKT6" s="1"/>
      <c r="BKU6" s="1"/>
      <c r="BKV6" s="1"/>
      <c r="BLE6" s="24"/>
      <c r="BLJ6" s="1"/>
      <c r="BLK6" s="140"/>
      <c r="BLL6" s="140"/>
      <c r="BLM6" s="140"/>
      <c r="BLN6" s="1"/>
      <c r="BLO6"/>
      <c r="BLP6" s="147"/>
      <c r="BLQ6" s="1"/>
      <c r="BLR6" s="1"/>
      <c r="BLS6" s="1"/>
      <c r="BLT6" s="1"/>
      <c r="BMC6" s="24"/>
      <c r="BMH6" s="1"/>
      <c r="BMI6" s="140"/>
      <c r="BMJ6" s="140"/>
      <c r="BMK6" s="140"/>
      <c r="BML6" s="1"/>
      <c r="BMM6"/>
      <c r="BMN6" s="147"/>
      <c r="BMO6" s="1"/>
      <c r="BMP6" s="1"/>
      <c r="BMQ6" s="1"/>
      <c r="BMR6" s="1"/>
      <c r="BNA6" s="24"/>
      <c r="BNF6" s="1"/>
      <c r="BNG6" s="140"/>
      <c r="BNH6" s="140"/>
      <c r="BNI6" s="140"/>
      <c r="BNJ6" s="1"/>
      <c r="BNK6"/>
      <c r="BNL6" s="147"/>
      <c r="BNM6" s="1"/>
      <c r="BNN6" s="1"/>
      <c r="BNO6" s="1"/>
      <c r="BNP6" s="1"/>
      <c r="BNY6" s="24"/>
      <c r="BOD6" s="1"/>
      <c r="BOE6" s="140"/>
      <c r="BOF6" s="140"/>
      <c r="BOG6" s="140"/>
      <c r="BOH6" s="1"/>
      <c r="BOI6"/>
      <c r="BOJ6" s="147"/>
      <c r="BOK6" s="1"/>
      <c r="BOL6" s="1"/>
      <c r="BOM6" s="1"/>
      <c r="BON6" s="1"/>
      <c r="BOW6" s="24"/>
      <c r="BPB6" s="1"/>
      <c r="BPC6" s="140"/>
      <c r="BPD6" s="140"/>
      <c r="BPE6" s="140"/>
      <c r="BPF6" s="1"/>
      <c r="BPG6"/>
      <c r="BPH6" s="147"/>
      <c r="BPI6" s="1"/>
      <c r="BPJ6" s="1"/>
      <c r="BPK6" s="1"/>
      <c r="BPL6" s="1"/>
      <c r="BPU6" s="24"/>
      <c r="BPZ6" s="1"/>
      <c r="BQA6" s="140"/>
      <c r="BQB6" s="140"/>
      <c r="BQC6" s="140"/>
      <c r="BQD6" s="1"/>
      <c r="BQE6"/>
      <c r="BQF6" s="147"/>
      <c r="BQG6" s="1"/>
      <c r="BQH6" s="1"/>
      <c r="BQI6" s="1"/>
      <c r="BQJ6" s="1"/>
      <c r="BQS6" s="24"/>
      <c r="BQX6" s="1"/>
      <c r="BQY6" s="140"/>
      <c r="BQZ6" s="140"/>
      <c r="BRA6" s="140"/>
      <c r="BRB6" s="1"/>
      <c r="BRC6"/>
      <c r="BRD6" s="147"/>
      <c r="BRE6" s="1"/>
      <c r="BRF6" s="1"/>
      <c r="BRG6" s="1"/>
      <c r="BRH6" s="1"/>
      <c r="BRQ6" s="24"/>
      <c r="BRV6" s="1"/>
      <c r="BRW6" s="140"/>
      <c r="BRX6" s="140"/>
      <c r="BRY6" s="140"/>
      <c r="BRZ6" s="1"/>
      <c r="BSA6"/>
      <c r="BSB6" s="147"/>
      <c r="BSC6" s="1"/>
      <c r="BSD6" s="1"/>
      <c r="BSE6" s="1"/>
      <c r="BSF6" s="1"/>
      <c r="BSO6" s="24"/>
      <c r="BST6" s="1"/>
      <c r="BSU6" s="140"/>
      <c r="BSV6" s="140"/>
      <c r="BSW6" s="140"/>
      <c r="BSX6" s="1"/>
      <c r="BSY6"/>
      <c r="BSZ6" s="147"/>
      <c r="BTA6" s="1"/>
      <c r="BTB6" s="1"/>
      <c r="BTC6" s="1"/>
      <c r="BTD6" s="1"/>
      <c r="BTM6" s="24"/>
      <c r="BTR6" s="1"/>
      <c r="BTS6" s="140"/>
      <c r="BTT6" s="140"/>
      <c r="BTU6" s="140"/>
      <c r="BTV6" s="1"/>
      <c r="BTW6"/>
      <c r="BTX6" s="147"/>
      <c r="BTY6" s="1"/>
      <c r="BTZ6" s="1"/>
      <c r="BUA6" s="1"/>
      <c r="BUB6" s="1"/>
      <c r="BUK6" s="24"/>
      <c r="BUP6" s="1"/>
      <c r="BUQ6" s="140"/>
      <c r="BUR6" s="140"/>
      <c r="BUS6" s="140"/>
      <c r="BUT6" s="1"/>
      <c r="BUU6"/>
      <c r="BUV6" s="147"/>
      <c r="BUW6" s="1"/>
      <c r="BUX6" s="1"/>
      <c r="BUY6" s="1"/>
      <c r="BUZ6" s="1"/>
      <c r="BVI6" s="24"/>
      <c r="BVN6" s="1"/>
      <c r="BVO6" s="140"/>
      <c r="BVP6" s="140"/>
      <c r="BVQ6" s="140"/>
      <c r="BVR6" s="1"/>
      <c r="BVS6"/>
      <c r="BVT6" s="147"/>
      <c r="BVU6" s="1"/>
      <c r="BVV6" s="1"/>
      <c r="BVW6" s="1"/>
      <c r="BVX6" s="1"/>
      <c r="BWG6" s="24"/>
      <c r="BWL6" s="1"/>
      <c r="BWM6" s="140"/>
      <c r="BWN6" s="140"/>
      <c r="BWO6" s="140"/>
      <c r="BWP6" s="1"/>
      <c r="BWQ6"/>
      <c r="BWR6" s="147"/>
      <c r="BWS6" s="1"/>
      <c r="BWT6" s="1"/>
      <c r="BWU6" s="1"/>
      <c r="BWV6" s="1"/>
      <c r="BXE6" s="24"/>
      <c r="BXJ6" s="1"/>
      <c r="BXK6" s="140"/>
      <c r="BXL6" s="140"/>
      <c r="BXM6" s="140"/>
      <c r="BXN6" s="1"/>
      <c r="BXO6"/>
      <c r="BXP6" s="147"/>
      <c r="BXQ6" s="1"/>
      <c r="BXR6" s="1"/>
      <c r="BXS6" s="1"/>
      <c r="BXT6" s="1"/>
      <c r="BYC6" s="24"/>
      <c r="BYH6" s="1"/>
      <c r="BYI6" s="140"/>
      <c r="BYJ6" s="140"/>
      <c r="BYK6" s="140"/>
      <c r="BYL6" s="1"/>
      <c r="BYM6"/>
      <c r="BYN6" s="147"/>
      <c r="BYO6" s="1"/>
      <c r="BYP6" s="1"/>
      <c r="BYQ6" s="1"/>
      <c r="BYR6" s="1"/>
      <c r="BZA6" s="24"/>
      <c r="BZF6" s="1"/>
      <c r="BZG6" s="140"/>
      <c r="BZH6" s="140"/>
      <c r="BZI6" s="140"/>
      <c r="BZJ6" s="1"/>
      <c r="BZK6"/>
      <c r="BZL6" s="147"/>
      <c r="BZM6" s="1"/>
      <c r="BZN6" s="1"/>
      <c r="BZO6" s="1"/>
      <c r="BZP6" s="1"/>
      <c r="BZY6" s="24"/>
      <c r="CAD6" s="1"/>
      <c r="CAE6" s="140"/>
      <c r="CAF6" s="140"/>
      <c r="CAG6" s="140"/>
      <c r="CAH6" s="1"/>
      <c r="CAI6"/>
      <c r="CAJ6" s="147"/>
      <c r="CAK6" s="1"/>
      <c r="CAL6" s="1"/>
      <c r="CAM6" s="1"/>
      <c r="CAN6" s="1"/>
      <c r="CAW6" s="24"/>
      <c r="CBB6" s="1"/>
      <c r="CBC6" s="140"/>
      <c r="CBD6" s="140"/>
      <c r="CBE6" s="140"/>
      <c r="CBF6" s="1"/>
      <c r="CBG6"/>
      <c r="CBH6" s="147"/>
      <c r="CBI6" s="1"/>
      <c r="CBJ6" s="1"/>
      <c r="CBK6" s="1"/>
      <c r="CBL6" s="1"/>
      <c r="CBU6" s="24"/>
      <c r="CBZ6" s="1"/>
      <c r="CCA6" s="140"/>
      <c r="CCB6" s="140"/>
      <c r="CCC6" s="140"/>
      <c r="CCD6" s="1"/>
      <c r="CCE6"/>
      <c r="CCF6" s="147"/>
      <c r="CCG6" s="1"/>
      <c r="CCH6" s="1"/>
      <c r="CCI6" s="1"/>
      <c r="CCJ6" s="1"/>
      <c r="CCS6" s="24"/>
      <c r="CCX6" s="1"/>
      <c r="CCY6" s="140"/>
      <c r="CCZ6" s="140"/>
      <c r="CDA6" s="140"/>
      <c r="CDB6" s="1"/>
      <c r="CDC6"/>
      <c r="CDD6" s="147"/>
      <c r="CDE6" s="1"/>
      <c r="CDF6" s="1"/>
      <c r="CDG6" s="1"/>
      <c r="CDH6" s="1"/>
      <c r="CDQ6" s="24"/>
      <c r="CDV6" s="1"/>
      <c r="CDW6" s="140"/>
      <c r="CDX6" s="140"/>
      <c r="CDY6" s="140"/>
      <c r="CDZ6" s="1"/>
      <c r="CEA6"/>
      <c r="CEB6" s="147"/>
      <c r="CEC6" s="1"/>
      <c r="CED6" s="1"/>
      <c r="CEE6" s="1"/>
      <c r="CEF6" s="1"/>
      <c r="CEO6" s="24"/>
      <c r="CET6" s="1"/>
      <c r="CEU6" s="140"/>
      <c r="CEV6" s="140"/>
      <c r="CEW6" s="140"/>
      <c r="CEX6" s="1"/>
      <c r="CEY6"/>
      <c r="CEZ6" s="147"/>
      <c r="CFA6" s="1"/>
      <c r="CFB6" s="1"/>
      <c r="CFC6" s="1"/>
      <c r="CFD6" s="1"/>
      <c r="CFM6" s="24"/>
      <c r="CFR6" s="1"/>
      <c r="CFS6" s="140"/>
      <c r="CFT6" s="140"/>
      <c r="CFU6" s="140"/>
      <c r="CFV6" s="1"/>
      <c r="CFW6"/>
      <c r="CFX6" s="147"/>
      <c r="CFY6" s="1"/>
      <c r="CFZ6" s="1"/>
      <c r="CGA6" s="1"/>
      <c r="CGB6" s="1"/>
      <c r="CGK6" s="24"/>
      <c r="CGP6" s="1"/>
      <c r="CGQ6" s="140"/>
      <c r="CGR6" s="140"/>
      <c r="CGS6" s="140"/>
      <c r="CGT6" s="1"/>
      <c r="CGU6"/>
      <c r="CGV6" s="147"/>
      <c r="CGW6" s="1"/>
      <c r="CGX6" s="1"/>
      <c r="CGY6" s="1"/>
      <c r="CGZ6" s="1"/>
      <c r="CHI6" s="24"/>
      <c r="CHN6" s="1"/>
      <c r="CHO6" s="140"/>
      <c r="CHP6" s="140"/>
      <c r="CHQ6" s="140"/>
      <c r="CHR6" s="1"/>
      <c r="CHS6"/>
      <c r="CHT6" s="147"/>
      <c r="CHU6" s="1"/>
      <c r="CHV6" s="1"/>
      <c r="CHW6" s="1"/>
      <c r="CHX6" s="1"/>
      <c r="CIG6" s="24"/>
      <c r="CIL6" s="1"/>
      <c r="CIM6" s="140"/>
      <c r="CIN6" s="140"/>
      <c r="CIO6" s="140"/>
      <c r="CIP6" s="1"/>
      <c r="CIQ6"/>
      <c r="CIR6" s="147"/>
      <c r="CIS6" s="1"/>
      <c r="CIT6" s="1"/>
      <c r="CIU6" s="1"/>
      <c r="CIV6" s="1"/>
      <c r="CJE6" s="24"/>
      <c r="CJJ6" s="1"/>
      <c r="CJK6" s="140"/>
      <c r="CJL6" s="140"/>
      <c r="CJM6" s="140"/>
      <c r="CJN6" s="1"/>
      <c r="CJO6"/>
      <c r="CJP6" s="147"/>
      <c r="CJQ6" s="1"/>
      <c r="CJR6" s="1"/>
      <c r="CJS6" s="1"/>
      <c r="CJT6" s="1"/>
      <c r="CKC6" s="24"/>
      <c r="CKH6" s="1"/>
      <c r="CKI6" s="140"/>
      <c r="CKJ6" s="140"/>
      <c r="CKK6" s="140"/>
      <c r="CKL6" s="1"/>
      <c r="CKM6"/>
      <c r="CKN6" s="147"/>
      <c r="CKO6" s="1"/>
      <c r="CKP6" s="1"/>
      <c r="CKQ6" s="1"/>
      <c r="CKR6" s="1"/>
      <c r="CLA6" s="24"/>
      <c r="CLF6" s="1"/>
      <c r="CLG6" s="140"/>
      <c r="CLH6" s="140"/>
      <c r="CLI6" s="140"/>
      <c r="CLJ6" s="1"/>
      <c r="CLK6"/>
      <c r="CLL6" s="147"/>
      <c r="CLM6" s="1"/>
      <c r="CLN6" s="1"/>
      <c r="CLO6" s="1"/>
      <c r="CLP6" s="1"/>
      <c r="CLY6" s="24"/>
      <c r="CMD6" s="1"/>
      <c r="CME6" s="140"/>
      <c r="CMF6" s="140"/>
      <c r="CMG6" s="140"/>
      <c r="CMH6" s="1"/>
      <c r="CMI6"/>
      <c r="CMJ6" s="147"/>
      <c r="CMK6" s="1"/>
      <c r="CML6" s="1"/>
      <c r="CMM6" s="1"/>
      <c r="CMN6" s="1"/>
      <c r="CMW6" s="24"/>
      <c r="CNB6" s="1"/>
      <c r="CNC6" s="140"/>
      <c r="CND6" s="140"/>
      <c r="CNE6" s="140"/>
      <c r="CNF6" s="1"/>
      <c r="CNG6"/>
      <c r="CNH6" s="147"/>
      <c r="CNI6" s="1"/>
      <c r="CNJ6" s="1"/>
      <c r="CNK6" s="1"/>
      <c r="CNL6" s="1"/>
      <c r="CNU6" s="24"/>
      <c r="CNZ6" s="1"/>
      <c r="COA6" s="140"/>
      <c r="COB6" s="140"/>
      <c r="COC6" s="140"/>
      <c r="COD6" s="1"/>
      <c r="COE6"/>
      <c r="COF6" s="147"/>
      <c r="COG6" s="1"/>
      <c r="COH6" s="1"/>
      <c r="COI6" s="1"/>
      <c r="COJ6" s="1"/>
      <c r="COS6" s="24"/>
      <c r="COX6" s="1"/>
      <c r="COY6" s="140"/>
      <c r="COZ6" s="140"/>
      <c r="CPA6" s="140"/>
      <c r="CPB6" s="1"/>
      <c r="CPC6"/>
      <c r="CPD6" s="147"/>
      <c r="CPE6" s="1"/>
      <c r="CPF6" s="1"/>
      <c r="CPG6" s="1"/>
      <c r="CPH6" s="1"/>
      <c r="CPQ6" s="24"/>
      <c r="CPV6" s="1"/>
      <c r="CPW6" s="140"/>
      <c r="CPX6" s="140"/>
      <c r="CPY6" s="140"/>
      <c r="CPZ6" s="1"/>
      <c r="CQA6"/>
      <c r="CQB6" s="147"/>
      <c r="CQC6" s="1"/>
      <c r="CQD6" s="1"/>
      <c r="CQE6" s="1"/>
      <c r="CQF6" s="1"/>
      <c r="CQO6" s="24"/>
      <c r="CQT6" s="1"/>
      <c r="CQU6" s="140"/>
      <c r="CQV6" s="140"/>
      <c r="CQW6" s="140"/>
      <c r="CQX6" s="1"/>
      <c r="CQY6"/>
      <c r="CQZ6" s="147"/>
      <c r="CRA6" s="1"/>
      <c r="CRB6" s="1"/>
      <c r="CRC6" s="1"/>
      <c r="CRD6" s="1"/>
      <c r="CRM6" s="24"/>
      <c r="CRR6" s="1"/>
      <c r="CRS6" s="140"/>
      <c r="CRT6" s="140"/>
      <c r="CRU6" s="140"/>
      <c r="CRV6" s="1"/>
      <c r="CRW6"/>
      <c r="CRX6" s="147"/>
      <c r="CRY6" s="1"/>
      <c r="CRZ6" s="1"/>
      <c r="CSA6" s="1"/>
      <c r="CSB6" s="1"/>
      <c r="CSK6" s="24"/>
      <c r="CSP6" s="1"/>
      <c r="CSQ6" s="140"/>
      <c r="CSR6" s="140"/>
      <c r="CSS6" s="140"/>
      <c r="CST6" s="1"/>
      <c r="CSU6"/>
      <c r="CSV6" s="147"/>
      <c r="CSW6" s="1"/>
      <c r="CSX6" s="1"/>
      <c r="CSY6" s="1"/>
      <c r="CSZ6" s="1"/>
      <c r="CTI6" s="24"/>
      <c r="CTN6" s="1"/>
      <c r="CTO6" s="140"/>
      <c r="CTP6" s="140"/>
      <c r="CTQ6" s="140"/>
      <c r="CTR6" s="1"/>
      <c r="CTS6"/>
      <c r="CTT6" s="147"/>
      <c r="CTU6" s="1"/>
      <c r="CTV6" s="1"/>
      <c r="CTW6" s="1"/>
      <c r="CTX6" s="1"/>
      <c r="CUG6" s="24"/>
      <c r="CUL6" s="1"/>
      <c r="CUM6" s="140"/>
      <c r="CUN6" s="140"/>
      <c r="CUO6" s="140"/>
      <c r="CUP6" s="1"/>
      <c r="CUQ6"/>
      <c r="CUR6" s="147"/>
      <c r="CUS6" s="1"/>
      <c r="CUT6" s="1"/>
      <c r="CUU6" s="1"/>
      <c r="CUV6" s="1"/>
      <c r="CVE6" s="24"/>
      <c r="CVJ6" s="1"/>
      <c r="CVK6" s="140"/>
      <c r="CVL6" s="140"/>
      <c r="CVM6" s="140"/>
      <c r="CVN6" s="1"/>
      <c r="CVO6"/>
      <c r="CVP6" s="147"/>
      <c r="CVQ6" s="1"/>
      <c r="CVR6" s="1"/>
      <c r="CVS6" s="1"/>
      <c r="CVT6" s="1"/>
      <c r="CWC6" s="24"/>
      <c r="CWH6" s="1"/>
      <c r="CWI6" s="140"/>
      <c r="CWJ6" s="140"/>
      <c r="CWK6" s="140"/>
      <c r="CWL6" s="1"/>
      <c r="CWM6"/>
      <c r="CWN6" s="147"/>
      <c r="CWO6" s="1"/>
      <c r="CWP6" s="1"/>
      <c r="CWQ6" s="1"/>
      <c r="CWR6" s="1"/>
      <c r="CXA6" s="24"/>
      <c r="CXF6" s="1"/>
      <c r="CXG6" s="140"/>
      <c r="CXH6" s="140"/>
      <c r="CXI6" s="140"/>
      <c r="CXJ6" s="1"/>
      <c r="CXK6"/>
      <c r="CXL6" s="147"/>
      <c r="CXM6" s="1"/>
      <c r="CXN6" s="1"/>
      <c r="CXO6" s="1"/>
      <c r="CXP6" s="1"/>
      <c r="CXY6" s="24"/>
      <c r="CYD6" s="1"/>
      <c r="CYE6" s="140"/>
      <c r="CYF6" s="140"/>
      <c r="CYG6" s="140"/>
      <c r="CYH6" s="1"/>
      <c r="CYI6"/>
      <c r="CYJ6" s="147"/>
      <c r="CYK6" s="1"/>
      <c r="CYL6" s="1"/>
      <c r="CYM6" s="1"/>
      <c r="CYN6" s="1"/>
      <c r="CYW6" s="24"/>
      <c r="CZB6" s="1"/>
      <c r="CZC6" s="140"/>
      <c r="CZD6" s="140"/>
      <c r="CZE6" s="140"/>
      <c r="CZF6" s="1"/>
      <c r="CZG6"/>
      <c r="CZH6" s="147"/>
      <c r="CZI6" s="1"/>
      <c r="CZJ6" s="1"/>
      <c r="CZK6" s="1"/>
      <c r="CZL6" s="1"/>
      <c r="CZU6" s="24"/>
      <c r="CZZ6" s="1"/>
      <c r="DAA6" s="140"/>
      <c r="DAB6" s="140"/>
      <c r="DAC6" s="140"/>
      <c r="DAD6" s="1"/>
      <c r="DAE6"/>
      <c r="DAF6" s="147"/>
      <c r="DAG6" s="1"/>
      <c r="DAH6" s="1"/>
      <c r="DAI6" s="1"/>
      <c r="DAJ6" s="1"/>
      <c r="DAS6" s="24"/>
      <c r="DAX6" s="1"/>
      <c r="DAY6" s="140"/>
      <c r="DAZ6" s="140"/>
      <c r="DBA6" s="140"/>
      <c r="DBB6" s="1"/>
      <c r="DBC6"/>
      <c r="DBD6" s="147"/>
      <c r="DBE6" s="1"/>
      <c r="DBF6" s="1"/>
      <c r="DBG6" s="1"/>
      <c r="DBH6" s="1"/>
      <c r="DBQ6" s="24"/>
      <c r="DBV6" s="1"/>
      <c r="DBW6" s="140"/>
      <c r="DBX6" s="140"/>
      <c r="DBY6" s="140"/>
      <c r="DBZ6" s="1"/>
      <c r="DCA6"/>
      <c r="DCB6" s="147"/>
      <c r="DCC6" s="1"/>
      <c r="DCD6" s="1"/>
      <c r="DCE6" s="1"/>
      <c r="DCF6" s="1"/>
      <c r="DCO6" s="24"/>
      <c r="DCT6" s="1"/>
      <c r="DCU6" s="140"/>
      <c r="DCV6" s="140"/>
      <c r="DCW6" s="140"/>
      <c r="DCX6" s="1"/>
      <c r="DCY6"/>
      <c r="DCZ6" s="147"/>
      <c r="DDA6" s="1"/>
      <c r="DDB6" s="1"/>
      <c r="DDC6" s="1"/>
      <c r="DDD6" s="1"/>
      <c r="DDM6" s="24"/>
      <c r="DDR6" s="1"/>
      <c r="DDS6" s="140"/>
      <c r="DDT6" s="140"/>
      <c r="DDU6" s="140"/>
      <c r="DDV6" s="1"/>
      <c r="DDW6"/>
      <c r="DDX6" s="147"/>
      <c r="DDY6" s="1"/>
      <c r="DDZ6" s="1"/>
      <c r="DEA6" s="1"/>
      <c r="DEB6" s="1"/>
      <c r="DEK6" s="24"/>
      <c r="DEP6" s="1"/>
      <c r="DEQ6" s="140"/>
      <c r="DER6" s="140"/>
      <c r="DES6" s="140"/>
      <c r="DET6" s="1"/>
      <c r="DEU6"/>
      <c r="DEV6" s="147"/>
      <c r="DEW6" s="1"/>
      <c r="DEX6" s="1"/>
      <c r="DEY6" s="1"/>
      <c r="DEZ6" s="1"/>
      <c r="DFI6" s="24"/>
      <c r="DFN6" s="1"/>
      <c r="DFO6" s="140"/>
      <c r="DFP6" s="140"/>
      <c r="DFQ6" s="140"/>
      <c r="DFR6" s="1"/>
      <c r="DFS6"/>
      <c r="DFT6" s="147"/>
      <c r="DFU6" s="1"/>
      <c r="DFV6" s="1"/>
      <c r="DFW6" s="1"/>
      <c r="DFX6" s="1"/>
      <c r="DGG6" s="24"/>
      <c r="DGL6" s="1"/>
      <c r="DGM6" s="140"/>
      <c r="DGN6" s="140"/>
      <c r="DGO6" s="140"/>
      <c r="DGP6" s="1"/>
      <c r="DGQ6"/>
      <c r="DGR6" s="147"/>
      <c r="DGS6" s="1"/>
      <c r="DGT6" s="1"/>
      <c r="DGU6" s="1"/>
      <c r="DGV6" s="1"/>
      <c r="DHE6" s="24"/>
      <c r="DHJ6" s="1"/>
      <c r="DHK6" s="140"/>
      <c r="DHL6" s="140"/>
      <c r="DHM6" s="140"/>
      <c r="DHN6" s="1"/>
      <c r="DHO6"/>
      <c r="DHP6" s="147"/>
      <c r="DHQ6" s="1"/>
      <c r="DHR6" s="1"/>
      <c r="DHS6" s="1"/>
      <c r="DHT6" s="1"/>
      <c r="DIC6" s="24"/>
      <c r="DIH6" s="1"/>
      <c r="DII6" s="140"/>
      <c r="DIJ6" s="140"/>
      <c r="DIK6" s="140"/>
      <c r="DIL6" s="1"/>
      <c r="DIM6"/>
      <c r="DIN6" s="147"/>
      <c r="DIO6" s="1"/>
      <c r="DIP6" s="1"/>
      <c r="DIQ6" s="1"/>
      <c r="DIR6" s="1"/>
      <c r="DJA6" s="24"/>
      <c r="DJF6" s="1"/>
      <c r="DJG6" s="140"/>
      <c r="DJH6" s="140"/>
      <c r="DJI6" s="140"/>
      <c r="DJJ6" s="1"/>
      <c r="DJK6"/>
      <c r="DJL6" s="147"/>
      <c r="DJM6" s="1"/>
      <c r="DJN6" s="1"/>
      <c r="DJO6" s="1"/>
      <c r="DJP6" s="1"/>
      <c r="DJY6" s="24"/>
      <c r="DKD6" s="1"/>
      <c r="DKE6" s="140"/>
      <c r="DKF6" s="140"/>
      <c r="DKG6" s="140"/>
      <c r="DKH6" s="1"/>
      <c r="DKI6"/>
      <c r="DKJ6" s="147"/>
      <c r="DKK6" s="1"/>
      <c r="DKL6" s="1"/>
      <c r="DKM6" s="1"/>
      <c r="DKN6" s="1"/>
      <c r="DKW6" s="24"/>
      <c r="DLB6" s="1"/>
      <c r="DLC6" s="140"/>
      <c r="DLD6" s="140"/>
      <c r="DLE6" s="140"/>
      <c r="DLF6" s="1"/>
      <c r="DLG6"/>
      <c r="DLH6" s="147"/>
      <c r="DLI6" s="1"/>
      <c r="DLJ6" s="1"/>
      <c r="DLK6" s="1"/>
      <c r="DLL6" s="1"/>
      <c r="DLU6" s="24"/>
      <c r="DLZ6" s="1"/>
      <c r="DMA6" s="140"/>
      <c r="DMB6" s="140"/>
      <c r="DMC6" s="140"/>
      <c r="DMD6" s="1"/>
      <c r="DME6"/>
      <c r="DMF6" s="147"/>
      <c r="DMG6" s="1"/>
      <c r="DMH6" s="1"/>
      <c r="DMI6" s="1"/>
      <c r="DMJ6" s="1"/>
      <c r="DMS6" s="24"/>
      <c r="DMX6" s="1"/>
      <c r="DMY6" s="140"/>
      <c r="DMZ6" s="140"/>
      <c r="DNA6" s="140"/>
      <c r="DNB6" s="1"/>
      <c r="DNC6"/>
      <c r="DND6" s="147"/>
      <c r="DNE6" s="1"/>
      <c r="DNF6" s="1"/>
      <c r="DNG6" s="1"/>
      <c r="DNH6" s="1"/>
      <c r="DNQ6" s="24"/>
      <c r="DNV6" s="1"/>
      <c r="DNW6" s="140"/>
      <c r="DNX6" s="140"/>
      <c r="DNY6" s="140"/>
      <c r="DNZ6" s="1"/>
      <c r="DOA6"/>
      <c r="DOB6" s="147"/>
      <c r="DOC6" s="1"/>
      <c r="DOD6" s="1"/>
      <c r="DOE6" s="1"/>
      <c r="DOF6" s="1"/>
      <c r="DOO6" s="24"/>
      <c r="DOT6" s="1"/>
      <c r="DOU6" s="140"/>
      <c r="DOV6" s="140"/>
      <c r="DOW6" s="140"/>
      <c r="DOX6" s="1"/>
      <c r="DOY6"/>
      <c r="DOZ6" s="147"/>
      <c r="DPA6" s="1"/>
      <c r="DPB6" s="1"/>
      <c r="DPC6" s="1"/>
      <c r="DPD6" s="1"/>
      <c r="DPM6" s="24"/>
      <c r="DPR6" s="1"/>
      <c r="DPS6" s="140"/>
      <c r="DPT6" s="140"/>
      <c r="DPU6" s="140"/>
      <c r="DPV6" s="1"/>
      <c r="DPW6"/>
      <c r="DPX6" s="147"/>
      <c r="DPY6" s="1"/>
      <c r="DPZ6" s="1"/>
      <c r="DQA6" s="1"/>
      <c r="DQB6" s="1"/>
      <c r="DQK6" s="24"/>
      <c r="DQP6" s="1"/>
      <c r="DQQ6" s="140"/>
      <c r="DQR6" s="140"/>
      <c r="DQS6" s="140"/>
      <c r="DQT6" s="1"/>
      <c r="DQU6"/>
      <c r="DQV6" s="147"/>
      <c r="DQW6" s="1"/>
      <c r="DQX6" s="1"/>
      <c r="DQY6" s="1"/>
      <c r="DQZ6" s="1"/>
      <c r="DRI6" s="24"/>
      <c r="DRN6" s="1"/>
      <c r="DRO6" s="140"/>
      <c r="DRP6" s="140"/>
      <c r="DRQ6" s="140"/>
      <c r="DRR6" s="1"/>
      <c r="DRS6"/>
      <c r="DRT6" s="147"/>
      <c r="DRU6" s="1"/>
      <c r="DRV6" s="1"/>
      <c r="DRW6" s="1"/>
      <c r="DRX6" s="1"/>
      <c r="DSG6" s="24"/>
      <c r="DSL6" s="1"/>
      <c r="DSM6" s="140"/>
      <c r="DSN6" s="140"/>
      <c r="DSO6" s="140"/>
      <c r="DSP6" s="1"/>
      <c r="DSQ6"/>
      <c r="DSR6" s="147"/>
      <c r="DSS6" s="1"/>
      <c r="DST6" s="1"/>
      <c r="DSU6" s="1"/>
      <c r="DSV6" s="1"/>
      <c r="DTE6" s="24"/>
      <c r="DTJ6" s="1"/>
      <c r="DTK6" s="140"/>
      <c r="DTL6" s="140"/>
      <c r="DTM6" s="140"/>
      <c r="DTN6" s="1"/>
      <c r="DTO6"/>
      <c r="DTP6" s="147"/>
      <c r="DTQ6" s="1"/>
      <c r="DTR6" s="1"/>
      <c r="DTS6" s="1"/>
      <c r="DTT6" s="1"/>
      <c r="DUC6" s="24"/>
      <c r="DUH6" s="1"/>
      <c r="DUI6" s="140"/>
      <c r="DUJ6" s="140"/>
      <c r="DUK6" s="140"/>
      <c r="DUL6" s="1"/>
      <c r="DUM6"/>
      <c r="DUN6" s="147"/>
      <c r="DUO6" s="1"/>
      <c r="DUP6" s="1"/>
      <c r="DUQ6" s="1"/>
      <c r="DUR6" s="1"/>
      <c r="DVA6" s="24"/>
      <c r="DVF6" s="1"/>
      <c r="DVG6" s="140"/>
      <c r="DVH6" s="140"/>
      <c r="DVI6" s="140"/>
      <c r="DVJ6" s="1"/>
      <c r="DVK6"/>
      <c r="DVL6" s="147"/>
      <c r="DVM6" s="1"/>
      <c r="DVN6" s="1"/>
      <c r="DVO6" s="1"/>
      <c r="DVP6" s="1"/>
      <c r="DVY6" s="24"/>
      <c r="DWD6" s="1"/>
      <c r="DWE6" s="140"/>
      <c r="DWF6" s="140"/>
      <c r="DWG6" s="140"/>
      <c r="DWH6" s="1"/>
      <c r="DWI6"/>
      <c r="DWJ6" s="147"/>
      <c r="DWK6" s="1"/>
      <c r="DWL6" s="1"/>
      <c r="DWM6" s="1"/>
      <c r="DWN6" s="1"/>
      <c r="DWW6" s="24"/>
      <c r="DXB6" s="1"/>
      <c r="DXC6" s="140"/>
      <c r="DXD6" s="140"/>
      <c r="DXE6" s="140"/>
      <c r="DXF6" s="1"/>
      <c r="DXG6"/>
      <c r="DXH6" s="147"/>
      <c r="DXI6" s="1"/>
      <c r="DXJ6" s="1"/>
      <c r="DXK6" s="1"/>
      <c r="DXL6" s="1"/>
      <c r="DXU6" s="24"/>
      <c r="DXZ6" s="1"/>
      <c r="DYA6" s="140"/>
      <c r="DYB6" s="140"/>
      <c r="DYC6" s="140"/>
      <c r="DYD6" s="1"/>
      <c r="DYE6"/>
      <c r="DYF6" s="147"/>
      <c r="DYG6" s="1"/>
      <c r="DYH6" s="1"/>
      <c r="DYI6" s="1"/>
      <c r="DYJ6" s="1"/>
      <c r="DYS6" s="24"/>
      <c r="DYX6" s="1"/>
      <c r="DYY6" s="140"/>
      <c r="DYZ6" s="140"/>
      <c r="DZA6" s="140"/>
      <c r="DZB6" s="1"/>
      <c r="DZC6"/>
      <c r="DZD6" s="147"/>
      <c r="DZE6" s="1"/>
      <c r="DZF6" s="1"/>
      <c r="DZG6" s="1"/>
      <c r="DZH6" s="1"/>
      <c r="DZQ6" s="24"/>
      <c r="DZV6" s="1"/>
      <c r="DZW6" s="140"/>
      <c r="DZX6" s="140"/>
      <c r="DZY6" s="140"/>
      <c r="DZZ6" s="1"/>
      <c r="EAA6"/>
      <c r="EAB6" s="147"/>
      <c r="EAC6" s="1"/>
      <c r="EAD6" s="1"/>
      <c r="EAE6" s="1"/>
      <c r="EAF6" s="1"/>
      <c r="EAO6" s="24"/>
      <c r="EAT6" s="1"/>
      <c r="EAU6" s="140"/>
      <c r="EAV6" s="140"/>
      <c r="EAW6" s="140"/>
      <c r="EAX6" s="1"/>
      <c r="EAY6"/>
      <c r="EAZ6" s="147"/>
      <c r="EBA6" s="1"/>
      <c r="EBB6" s="1"/>
      <c r="EBC6" s="1"/>
      <c r="EBD6" s="1"/>
      <c r="EBM6" s="24"/>
      <c r="EBR6" s="1"/>
      <c r="EBS6" s="140"/>
      <c r="EBT6" s="140"/>
      <c r="EBU6" s="140"/>
      <c r="EBV6" s="1"/>
      <c r="EBW6"/>
      <c r="EBX6" s="147"/>
      <c r="EBY6" s="1"/>
      <c r="EBZ6" s="1"/>
      <c r="ECA6" s="1"/>
      <c r="ECB6" s="1"/>
      <c r="ECK6" s="24"/>
      <c r="ECP6" s="1"/>
      <c r="ECQ6" s="140"/>
      <c r="ECR6" s="140"/>
      <c r="ECS6" s="140"/>
      <c r="ECT6" s="1"/>
      <c r="ECU6"/>
      <c r="ECV6" s="147"/>
      <c r="ECW6" s="1"/>
      <c r="ECX6" s="1"/>
      <c r="ECY6" s="1"/>
      <c r="ECZ6" s="1"/>
      <c r="EDI6" s="24"/>
      <c r="EDN6" s="1"/>
      <c r="EDO6" s="140"/>
      <c r="EDP6" s="140"/>
      <c r="EDQ6" s="140"/>
      <c r="EDR6" s="1"/>
      <c r="EDS6"/>
      <c r="EDT6" s="147"/>
      <c r="EDU6" s="1"/>
      <c r="EDV6" s="1"/>
      <c r="EDW6" s="1"/>
      <c r="EDX6" s="1"/>
      <c r="EEG6" s="24"/>
      <c r="EEL6" s="1"/>
      <c r="EEM6" s="140"/>
      <c r="EEN6" s="140"/>
      <c r="EEO6" s="140"/>
      <c r="EEP6" s="1"/>
      <c r="EEQ6"/>
      <c r="EER6" s="147"/>
      <c r="EES6" s="1"/>
      <c r="EET6" s="1"/>
      <c r="EEU6" s="1"/>
      <c r="EEV6" s="1"/>
      <c r="EFE6" s="24"/>
      <c r="EFJ6" s="1"/>
      <c r="EFK6" s="140"/>
      <c r="EFL6" s="140"/>
      <c r="EFM6" s="140"/>
      <c r="EFN6" s="1"/>
      <c r="EFO6"/>
      <c r="EFP6" s="147"/>
      <c r="EFQ6" s="1"/>
      <c r="EFR6" s="1"/>
      <c r="EFS6" s="1"/>
      <c r="EFT6" s="1"/>
      <c r="EGC6" s="24"/>
      <c r="EGH6" s="1"/>
      <c r="EGI6" s="140"/>
      <c r="EGJ6" s="140"/>
      <c r="EGK6" s="140"/>
      <c r="EGL6" s="1"/>
      <c r="EGM6"/>
      <c r="EGN6" s="147"/>
      <c r="EGO6" s="1"/>
      <c r="EGP6" s="1"/>
      <c r="EGQ6" s="1"/>
      <c r="EGR6" s="1"/>
      <c r="EHA6" s="24"/>
      <c r="EHF6" s="1"/>
      <c r="EHG6" s="140"/>
      <c r="EHH6" s="140"/>
      <c r="EHI6" s="140"/>
      <c r="EHJ6" s="1"/>
      <c r="EHK6"/>
      <c r="EHL6" s="147"/>
      <c r="EHM6" s="1"/>
      <c r="EHN6" s="1"/>
      <c r="EHO6" s="1"/>
      <c r="EHP6" s="1"/>
      <c r="EHY6" s="24"/>
      <c r="EID6" s="1"/>
      <c r="EIE6" s="140"/>
      <c r="EIF6" s="140"/>
      <c r="EIG6" s="140"/>
      <c r="EIH6" s="1"/>
      <c r="EII6"/>
      <c r="EIJ6" s="147"/>
      <c r="EIK6" s="1"/>
      <c r="EIL6" s="1"/>
      <c r="EIM6" s="1"/>
      <c r="EIN6" s="1"/>
      <c r="EIW6" s="24"/>
      <c r="EJB6" s="1"/>
      <c r="EJC6" s="140"/>
      <c r="EJD6" s="140"/>
      <c r="EJE6" s="140"/>
      <c r="EJF6" s="1"/>
      <c r="EJG6"/>
      <c r="EJH6" s="147"/>
      <c r="EJI6" s="1"/>
      <c r="EJJ6" s="1"/>
      <c r="EJK6" s="1"/>
      <c r="EJL6" s="1"/>
      <c r="EJU6" s="24"/>
      <c r="EJZ6" s="1"/>
      <c r="EKA6" s="140"/>
      <c r="EKB6" s="140"/>
      <c r="EKC6" s="140"/>
      <c r="EKD6" s="1"/>
      <c r="EKE6"/>
      <c r="EKF6" s="147"/>
      <c r="EKG6" s="1"/>
      <c r="EKH6" s="1"/>
      <c r="EKI6" s="1"/>
      <c r="EKJ6" s="1"/>
      <c r="EKS6" s="24"/>
      <c r="EKX6" s="1"/>
      <c r="EKY6" s="140"/>
      <c r="EKZ6" s="140"/>
      <c r="ELA6" s="140"/>
      <c r="ELB6" s="1"/>
      <c r="ELC6"/>
      <c r="ELD6" s="147"/>
      <c r="ELE6" s="1"/>
      <c r="ELF6" s="1"/>
      <c r="ELG6" s="1"/>
      <c r="ELH6" s="1"/>
      <c r="ELQ6" s="24"/>
      <c r="ELV6" s="1"/>
      <c r="ELW6" s="140"/>
      <c r="ELX6" s="140"/>
      <c r="ELY6" s="140"/>
      <c r="ELZ6" s="1"/>
      <c r="EMA6"/>
      <c r="EMB6" s="147"/>
      <c r="EMC6" s="1"/>
      <c r="EMD6" s="1"/>
      <c r="EME6" s="1"/>
      <c r="EMF6" s="1"/>
      <c r="EMO6" s="24"/>
      <c r="EMT6" s="1"/>
      <c r="EMU6" s="140"/>
      <c r="EMV6" s="140"/>
      <c r="EMW6" s="140"/>
      <c r="EMX6" s="1"/>
      <c r="EMY6"/>
      <c r="EMZ6" s="147"/>
      <c r="ENA6" s="1"/>
      <c r="ENB6" s="1"/>
      <c r="ENC6" s="1"/>
      <c r="END6" s="1"/>
      <c r="ENM6" s="24"/>
      <c r="ENR6" s="1"/>
      <c r="ENS6" s="140"/>
      <c r="ENT6" s="140"/>
      <c r="ENU6" s="140"/>
      <c r="ENV6" s="1"/>
      <c r="ENW6"/>
      <c r="ENX6" s="147"/>
      <c r="ENY6" s="1"/>
      <c r="ENZ6" s="1"/>
      <c r="EOA6" s="1"/>
      <c r="EOB6" s="1"/>
      <c r="EOK6" s="24"/>
      <c r="EOP6" s="1"/>
      <c r="EOQ6" s="140"/>
      <c r="EOR6" s="140"/>
      <c r="EOS6" s="140"/>
      <c r="EOT6" s="1"/>
      <c r="EOU6"/>
      <c r="EOV6" s="147"/>
      <c r="EOW6" s="1"/>
      <c r="EOX6" s="1"/>
      <c r="EOY6" s="1"/>
      <c r="EOZ6" s="1"/>
      <c r="EPI6" s="24"/>
      <c r="EPN6" s="1"/>
      <c r="EPO6" s="140"/>
      <c r="EPP6" s="140"/>
      <c r="EPQ6" s="140"/>
      <c r="EPR6" s="1"/>
      <c r="EPS6"/>
      <c r="EPT6" s="147"/>
      <c r="EPU6" s="1"/>
      <c r="EPV6" s="1"/>
      <c r="EPW6" s="1"/>
      <c r="EPX6" s="1"/>
      <c r="EQG6" s="24"/>
      <c r="EQL6" s="1"/>
      <c r="EQM6" s="140"/>
      <c r="EQN6" s="140"/>
      <c r="EQO6" s="140"/>
      <c r="EQP6" s="1"/>
      <c r="EQQ6"/>
      <c r="EQR6" s="147"/>
      <c r="EQS6" s="1"/>
      <c r="EQT6" s="1"/>
      <c r="EQU6" s="1"/>
      <c r="EQV6" s="1"/>
      <c r="ERE6" s="24"/>
      <c r="ERJ6" s="1"/>
      <c r="ERK6" s="140"/>
      <c r="ERL6" s="140"/>
      <c r="ERM6" s="140"/>
      <c r="ERN6" s="1"/>
      <c r="ERO6"/>
      <c r="ERP6" s="147"/>
      <c r="ERQ6" s="1"/>
      <c r="ERR6" s="1"/>
      <c r="ERS6" s="1"/>
      <c r="ERT6" s="1"/>
      <c r="ESC6" s="24"/>
      <c r="ESH6" s="1"/>
      <c r="ESI6" s="140"/>
      <c r="ESJ6" s="140"/>
      <c r="ESK6" s="140"/>
      <c r="ESL6" s="1"/>
      <c r="ESM6"/>
      <c r="ESN6" s="147"/>
      <c r="ESO6" s="1"/>
      <c r="ESP6" s="1"/>
      <c r="ESQ6" s="1"/>
      <c r="ESR6" s="1"/>
      <c r="ETA6" s="24"/>
      <c r="ETF6" s="1"/>
      <c r="ETG6" s="140"/>
      <c r="ETH6" s="140"/>
      <c r="ETI6" s="140"/>
      <c r="ETJ6" s="1"/>
      <c r="ETK6"/>
      <c r="ETL6" s="147"/>
      <c r="ETM6" s="1"/>
      <c r="ETN6" s="1"/>
      <c r="ETO6" s="1"/>
      <c r="ETP6" s="1"/>
      <c r="ETY6" s="24"/>
      <c r="EUD6" s="1"/>
      <c r="EUE6" s="140"/>
      <c r="EUF6" s="140"/>
      <c r="EUG6" s="140"/>
      <c r="EUH6" s="1"/>
      <c r="EUI6"/>
      <c r="EUJ6" s="147"/>
      <c r="EUK6" s="1"/>
      <c r="EUL6" s="1"/>
      <c r="EUM6" s="1"/>
      <c r="EUN6" s="1"/>
      <c r="EUW6" s="24"/>
      <c r="EVB6" s="1"/>
      <c r="EVC6" s="140"/>
      <c r="EVD6" s="140"/>
      <c r="EVE6" s="140"/>
      <c r="EVF6" s="1"/>
      <c r="EVG6"/>
      <c r="EVH6" s="147"/>
      <c r="EVI6" s="1"/>
      <c r="EVJ6" s="1"/>
      <c r="EVK6" s="1"/>
      <c r="EVL6" s="1"/>
      <c r="EVU6" s="24"/>
      <c r="EVZ6" s="1"/>
      <c r="EWA6" s="140"/>
      <c r="EWB6" s="140"/>
      <c r="EWC6" s="140"/>
      <c r="EWD6" s="1"/>
      <c r="EWE6"/>
      <c r="EWF6" s="147"/>
      <c r="EWG6" s="1"/>
      <c r="EWH6" s="1"/>
      <c r="EWI6" s="1"/>
      <c r="EWJ6" s="1"/>
      <c r="EWS6" s="24"/>
      <c r="EWX6" s="1"/>
      <c r="EWY6" s="140"/>
      <c r="EWZ6" s="140"/>
      <c r="EXA6" s="140"/>
      <c r="EXB6" s="1"/>
      <c r="EXC6"/>
      <c r="EXD6" s="147"/>
      <c r="EXE6" s="1"/>
      <c r="EXF6" s="1"/>
      <c r="EXG6" s="1"/>
      <c r="EXH6" s="1"/>
      <c r="EXQ6" s="24"/>
      <c r="EXV6" s="1"/>
      <c r="EXW6" s="140"/>
      <c r="EXX6" s="140"/>
      <c r="EXY6" s="140"/>
      <c r="EXZ6" s="1"/>
      <c r="EYA6"/>
      <c r="EYB6" s="147"/>
      <c r="EYC6" s="1"/>
      <c r="EYD6" s="1"/>
      <c r="EYE6" s="1"/>
      <c r="EYF6" s="1"/>
      <c r="EYO6" s="24"/>
      <c r="EYT6" s="1"/>
      <c r="EYU6" s="140"/>
      <c r="EYV6" s="140"/>
      <c r="EYW6" s="140"/>
      <c r="EYX6" s="1"/>
      <c r="EYY6"/>
      <c r="EYZ6" s="147"/>
      <c r="EZA6" s="1"/>
      <c r="EZB6" s="1"/>
      <c r="EZC6" s="1"/>
      <c r="EZD6" s="1"/>
      <c r="EZM6" s="24"/>
      <c r="EZR6" s="1"/>
      <c r="EZS6" s="140"/>
      <c r="EZT6" s="140"/>
      <c r="EZU6" s="140"/>
      <c r="EZV6" s="1"/>
      <c r="EZW6"/>
      <c r="EZX6" s="147"/>
      <c r="EZY6" s="1"/>
      <c r="EZZ6" s="1"/>
      <c r="FAA6" s="1"/>
      <c r="FAB6" s="1"/>
      <c r="FAK6" s="24"/>
      <c r="FAP6" s="1"/>
      <c r="FAQ6" s="140"/>
      <c r="FAR6" s="140"/>
      <c r="FAS6" s="140"/>
      <c r="FAT6" s="1"/>
      <c r="FAU6"/>
      <c r="FAV6" s="147"/>
      <c r="FAW6" s="1"/>
      <c r="FAX6" s="1"/>
      <c r="FAY6" s="1"/>
      <c r="FAZ6" s="1"/>
      <c r="FBI6" s="24"/>
      <c r="FBN6" s="1"/>
      <c r="FBO6" s="140"/>
      <c r="FBP6" s="140"/>
      <c r="FBQ6" s="140"/>
      <c r="FBR6" s="1"/>
      <c r="FBS6"/>
      <c r="FBT6" s="147"/>
      <c r="FBU6" s="1"/>
      <c r="FBV6" s="1"/>
      <c r="FBW6" s="1"/>
      <c r="FBX6" s="1"/>
      <c r="FCG6" s="24"/>
      <c r="FCL6" s="1"/>
      <c r="FCM6" s="140"/>
      <c r="FCN6" s="140"/>
      <c r="FCO6" s="140"/>
      <c r="FCP6" s="1"/>
      <c r="FCQ6"/>
      <c r="FCR6" s="147"/>
      <c r="FCS6" s="1"/>
      <c r="FCT6" s="1"/>
      <c r="FCU6" s="1"/>
      <c r="FCV6" s="1"/>
      <c r="FDE6" s="24"/>
      <c r="FDJ6" s="1"/>
      <c r="FDK6" s="140"/>
      <c r="FDL6" s="140"/>
      <c r="FDM6" s="140"/>
      <c r="FDN6" s="1"/>
      <c r="FDO6"/>
      <c r="FDP6" s="147"/>
      <c r="FDQ6" s="1"/>
      <c r="FDR6" s="1"/>
      <c r="FDS6" s="1"/>
      <c r="FDT6" s="1"/>
      <c r="FEC6" s="24"/>
      <c r="FEH6" s="1"/>
      <c r="FEI6" s="140"/>
      <c r="FEJ6" s="140"/>
      <c r="FEK6" s="140"/>
      <c r="FEL6" s="1"/>
      <c r="FEM6"/>
      <c r="FEN6" s="147"/>
      <c r="FEO6" s="1"/>
      <c r="FEP6" s="1"/>
      <c r="FEQ6" s="1"/>
      <c r="FER6" s="1"/>
      <c r="FFA6" s="24"/>
      <c r="FFF6" s="1"/>
      <c r="FFG6" s="140"/>
      <c r="FFH6" s="140"/>
      <c r="FFI6" s="140"/>
      <c r="FFJ6" s="1"/>
      <c r="FFK6"/>
      <c r="FFL6" s="147"/>
      <c r="FFM6" s="1"/>
      <c r="FFN6" s="1"/>
      <c r="FFO6" s="1"/>
      <c r="FFP6" s="1"/>
      <c r="FFY6" s="24"/>
      <c r="FGD6" s="1"/>
      <c r="FGE6" s="140"/>
      <c r="FGF6" s="140"/>
      <c r="FGG6" s="140"/>
      <c r="FGH6" s="1"/>
      <c r="FGI6"/>
      <c r="FGJ6" s="147"/>
      <c r="FGK6" s="1"/>
      <c r="FGL6" s="1"/>
      <c r="FGM6" s="1"/>
      <c r="FGN6" s="1"/>
      <c r="FGW6" s="24"/>
      <c r="FHB6" s="1"/>
      <c r="FHC6" s="140"/>
      <c r="FHD6" s="140"/>
      <c r="FHE6" s="140"/>
      <c r="FHF6" s="1"/>
      <c r="FHG6"/>
      <c r="FHH6" s="147"/>
      <c r="FHI6" s="1"/>
      <c r="FHJ6" s="1"/>
      <c r="FHK6" s="1"/>
      <c r="FHL6" s="1"/>
      <c r="FHU6" s="24"/>
      <c r="FHZ6" s="1"/>
      <c r="FIA6" s="140"/>
      <c r="FIB6" s="140"/>
      <c r="FIC6" s="140"/>
      <c r="FID6" s="1"/>
      <c r="FIE6"/>
      <c r="FIF6" s="147"/>
      <c r="FIG6" s="1"/>
      <c r="FIH6" s="1"/>
      <c r="FII6" s="1"/>
      <c r="FIJ6" s="1"/>
      <c r="FIS6" s="24"/>
      <c r="FIX6" s="1"/>
      <c r="FIY6" s="140"/>
      <c r="FIZ6" s="140"/>
      <c r="FJA6" s="140"/>
      <c r="FJB6" s="1"/>
      <c r="FJC6"/>
      <c r="FJD6" s="147"/>
      <c r="FJE6" s="1"/>
      <c r="FJF6" s="1"/>
      <c r="FJG6" s="1"/>
      <c r="FJH6" s="1"/>
      <c r="FJQ6" s="24"/>
      <c r="FJV6" s="1"/>
      <c r="FJW6" s="140"/>
      <c r="FJX6" s="140"/>
      <c r="FJY6" s="140"/>
      <c r="FJZ6" s="1"/>
      <c r="FKA6"/>
      <c r="FKB6" s="147"/>
      <c r="FKC6" s="1"/>
      <c r="FKD6" s="1"/>
      <c r="FKE6" s="1"/>
      <c r="FKF6" s="1"/>
      <c r="FKO6" s="24"/>
      <c r="FKT6" s="1"/>
      <c r="FKU6" s="140"/>
      <c r="FKV6" s="140"/>
      <c r="FKW6" s="140"/>
      <c r="FKX6" s="1"/>
      <c r="FKY6"/>
      <c r="FKZ6" s="147"/>
      <c r="FLA6" s="1"/>
      <c r="FLB6" s="1"/>
      <c r="FLC6" s="1"/>
      <c r="FLD6" s="1"/>
      <c r="FLM6" s="24"/>
      <c r="FLR6" s="1"/>
      <c r="FLS6" s="140"/>
      <c r="FLT6" s="140"/>
      <c r="FLU6" s="140"/>
      <c r="FLV6" s="1"/>
      <c r="FLW6"/>
      <c r="FLX6" s="147"/>
      <c r="FLY6" s="1"/>
      <c r="FLZ6" s="1"/>
      <c r="FMA6" s="1"/>
      <c r="FMB6" s="1"/>
      <c r="FMK6" s="24"/>
      <c r="FMP6" s="1"/>
      <c r="FMQ6" s="140"/>
      <c r="FMR6" s="140"/>
      <c r="FMS6" s="140"/>
      <c r="FMT6" s="1"/>
      <c r="FMU6"/>
      <c r="FMV6" s="147"/>
      <c r="FMW6" s="1"/>
      <c r="FMX6" s="1"/>
      <c r="FMY6" s="1"/>
      <c r="FMZ6" s="1"/>
      <c r="FNI6" s="24"/>
      <c r="FNN6" s="1"/>
      <c r="FNO6" s="140"/>
      <c r="FNP6" s="140"/>
      <c r="FNQ6" s="140"/>
      <c r="FNR6" s="1"/>
      <c r="FNS6"/>
      <c r="FNT6" s="147"/>
      <c r="FNU6" s="1"/>
      <c r="FNV6" s="1"/>
      <c r="FNW6" s="1"/>
      <c r="FNX6" s="1"/>
      <c r="FOG6" s="24"/>
      <c r="FOL6" s="1"/>
      <c r="FOM6" s="140"/>
      <c r="FON6" s="140"/>
      <c r="FOO6" s="140"/>
      <c r="FOP6" s="1"/>
      <c r="FOQ6"/>
      <c r="FOR6" s="147"/>
      <c r="FOS6" s="1"/>
      <c r="FOT6" s="1"/>
      <c r="FOU6" s="1"/>
      <c r="FOV6" s="1"/>
      <c r="FPE6" s="24"/>
      <c r="FPJ6" s="1"/>
      <c r="FPK6" s="140"/>
      <c r="FPL6" s="140"/>
      <c r="FPM6" s="140"/>
      <c r="FPN6" s="1"/>
      <c r="FPO6"/>
      <c r="FPP6" s="147"/>
      <c r="FPQ6" s="1"/>
      <c r="FPR6" s="1"/>
      <c r="FPS6" s="1"/>
      <c r="FPT6" s="1"/>
      <c r="FQC6" s="24"/>
      <c r="FQH6" s="1"/>
      <c r="FQI6" s="140"/>
      <c r="FQJ6" s="140"/>
      <c r="FQK6" s="140"/>
      <c r="FQL6" s="1"/>
      <c r="FQM6"/>
      <c r="FQN6" s="147"/>
      <c r="FQO6" s="1"/>
      <c r="FQP6" s="1"/>
      <c r="FQQ6" s="1"/>
      <c r="FQR6" s="1"/>
      <c r="FRA6" s="24"/>
      <c r="FRF6" s="1"/>
      <c r="FRG6" s="140"/>
      <c r="FRH6" s="140"/>
      <c r="FRI6" s="140"/>
      <c r="FRJ6" s="1"/>
      <c r="FRK6"/>
      <c r="FRL6" s="147"/>
      <c r="FRM6" s="1"/>
      <c r="FRN6" s="1"/>
      <c r="FRO6" s="1"/>
      <c r="FRP6" s="1"/>
      <c r="FRY6" s="24"/>
      <c r="FSD6" s="1"/>
      <c r="FSE6" s="140"/>
      <c r="FSF6" s="140"/>
      <c r="FSG6" s="140"/>
      <c r="FSH6" s="1"/>
      <c r="FSI6"/>
      <c r="FSJ6" s="147"/>
      <c r="FSK6" s="1"/>
      <c r="FSL6" s="1"/>
      <c r="FSM6" s="1"/>
      <c r="FSN6" s="1"/>
      <c r="FSW6" s="24"/>
      <c r="FTB6" s="1"/>
      <c r="FTC6" s="140"/>
      <c r="FTD6" s="140"/>
      <c r="FTE6" s="140"/>
      <c r="FTF6" s="1"/>
      <c r="FTG6"/>
      <c r="FTH6" s="147"/>
      <c r="FTI6" s="1"/>
      <c r="FTJ6" s="1"/>
      <c r="FTK6" s="1"/>
      <c r="FTL6" s="1"/>
      <c r="FTU6" s="24"/>
      <c r="FTZ6" s="1"/>
      <c r="FUA6" s="140"/>
      <c r="FUB6" s="140"/>
      <c r="FUC6" s="140"/>
      <c r="FUD6" s="1"/>
      <c r="FUE6"/>
      <c r="FUF6" s="147"/>
      <c r="FUG6" s="1"/>
      <c r="FUH6" s="1"/>
      <c r="FUI6" s="1"/>
      <c r="FUJ6" s="1"/>
      <c r="FUS6" s="24"/>
      <c r="FUX6" s="1"/>
      <c r="FUY6" s="140"/>
      <c r="FUZ6" s="140"/>
      <c r="FVA6" s="140"/>
      <c r="FVB6" s="1"/>
      <c r="FVC6"/>
      <c r="FVD6" s="147"/>
      <c r="FVE6" s="1"/>
      <c r="FVF6" s="1"/>
      <c r="FVG6" s="1"/>
      <c r="FVH6" s="1"/>
      <c r="FVQ6" s="24"/>
      <c r="FVV6" s="1"/>
      <c r="FVW6" s="140"/>
      <c r="FVX6" s="140"/>
      <c r="FVY6" s="140"/>
      <c r="FVZ6" s="1"/>
      <c r="FWA6"/>
      <c r="FWB6" s="147"/>
      <c r="FWC6" s="1"/>
      <c r="FWD6" s="1"/>
      <c r="FWE6" s="1"/>
      <c r="FWF6" s="1"/>
      <c r="FWO6" s="24"/>
      <c r="FWT6" s="1"/>
      <c r="FWU6" s="140"/>
      <c r="FWV6" s="140"/>
      <c r="FWW6" s="140"/>
      <c r="FWX6" s="1"/>
      <c r="FWY6"/>
      <c r="FWZ6" s="147"/>
      <c r="FXA6" s="1"/>
      <c r="FXB6" s="1"/>
      <c r="FXC6" s="1"/>
      <c r="FXD6" s="1"/>
      <c r="FXM6" s="24"/>
      <c r="FXR6" s="1"/>
      <c r="FXS6" s="140"/>
      <c r="FXT6" s="140"/>
      <c r="FXU6" s="140"/>
      <c r="FXV6" s="1"/>
      <c r="FXW6"/>
      <c r="FXX6" s="147"/>
      <c r="FXY6" s="1"/>
      <c r="FXZ6" s="1"/>
      <c r="FYA6" s="1"/>
      <c r="FYB6" s="1"/>
      <c r="FYK6" s="24"/>
      <c r="FYP6" s="1"/>
      <c r="FYQ6" s="140"/>
      <c r="FYR6" s="140"/>
      <c r="FYS6" s="140"/>
      <c r="FYT6" s="1"/>
      <c r="FYU6"/>
      <c r="FYV6" s="147"/>
      <c r="FYW6" s="1"/>
      <c r="FYX6" s="1"/>
      <c r="FYY6" s="1"/>
      <c r="FYZ6" s="1"/>
      <c r="FZI6" s="24"/>
      <c r="FZN6" s="1"/>
      <c r="FZO6" s="140"/>
      <c r="FZP6" s="140"/>
      <c r="FZQ6" s="140"/>
      <c r="FZR6" s="1"/>
      <c r="FZS6"/>
      <c r="FZT6" s="147"/>
      <c r="FZU6" s="1"/>
      <c r="FZV6" s="1"/>
      <c r="FZW6" s="1"/>
      <c r="FZX6" s="1"/>
      <c r="GAG6" s="24"/>
      <c r="GAL6" s="1"/>
      <c r="GAM6" s="140"/>
      <c r="GAN6" s="140"/>
      <c r="GAO6" s="140"/>
      <c r="GAP6" s="1"/>
      <c r="GAQ6"/>
      <c r="GAR6" s="147"/>
      <c r="GAS6" s="1"/>
      <c r="GAT6" s="1"/>
      <c r="GAU6" s="1"/>
      <c r="GAV6" s="1"/>
      <c r="GBE6" s="24"/>
      <c r="GBJ6" s="1"/>
      <c r="GBK6" s="140"/>
      <c r="GBL6" s="140"/>
      <c r="GBM6" s="140"/>
      <c r="GBN6" s="1"/>
      <c r="GBO6"/>
      <c r="GBP6" s="147"/>
      <c r="GBQ6" s="1"/>
      <c r="GBR6" s="1"/>
      <c r="GBS6" s="1"/>
      <c r="GBT6" s="1"/>
      <c r="GCC6" s="24"/>
      <c r="GCH6" s="1"/>
      <c r="GCI6" s="140"/>
      <c r="GCJ6" s="140"/>
      <c r="GCK6" s="140"/>
      <c r="GCL6" s="1"/>
      <c r="GCM6"/>
      <c r="GCN6" s="147"/>
      <c r="GCO6" s="1"/>
      <c r="GCP6" s="1"/>
      <c r="GCQ6" s="1"/>
      <c r="GCR6" s="1"/>
      <c r="GDA6" s="24"/>
      <c r="GDF6" s="1"/>
      <c r="GDG6" s="140"/>
      <c r="GDH6" s="140"/>
      <c r="GDI6" s="140"/>
      <c r="GDJ6" s="1"/>
      <c r="GDK6"/>
      <c r="GDL6" s="147"/>
      <c r="GDM6" s="1"/>
      <c r="GDN6" s="1"/>
      <c r="GDO6" s="1"/>
      <c r="GDP6" s="1"/>
      <c r="GDY6" s="24"/>
      <c r="GED6" s="1"/>
      <c r="GEE6" s="140"/>
      <c r="GEF6" s="140"/>
      <c r="GEG6" s="140"/>
      <c r="GEH6" s="1"/>
      <c r="GEI6"/>
      <c r="GEJ6" s="147"/>
      <c r="GEK6" s="1"/>
      <c r="GEL6" s="1"/>
      <c r="GEM6" s="1"/>
      <c r="GEN6" s="1"/>
      <c r="GEW6" s="24"/>
      <c r="GFB6" s="1"/>
      <c r="GFC6" s="140"/>
      <c r="GFD6" s="140"/>
      <c r="GFE6" s="140"/>
      <c r="GFF6" s="1"/>
      <c r="GFG6"/>
      <c r="GFH6" s="147"/>
      <c r="GFI6" s="1"/>
      <c r="GFJ6" s="1"/>
      <c r="GFK6" s="1"/>
      <c r="GFL6" s="1"/>
      <c r="GFU6" s="24"/>
      <c r="GFZ6" s="1"/>
      <c r="GGA6" s="140"/>
      <c r="GGB6" s="140"/>
      <c r="GGC6" s="140"/>
      <c r="GGD6" s="1"/>
      <c r="GGE6"/>
      <c r="GGF6" s="147"/>
      <c r="GGG6" s="1"/>
      <c r="GGH6" s="1"/>
      <c r="GGI6" s="1"/>
      <c r="GGJ6" s="1"/>
      <c r="GGS6" s="24"/>
      <c r="GGX6" s="1"/>
      <c r="GGY6" s="140"/>
      <c r="GGZ6" s="140"/>
      <c r="GHA6" s="140"/>
      <c r="GHB6" s="1"/>
      <c r="GHC6"/>
      <c r="GHD6" s="147"/>
      <c r="GHE6" s="1"/>
      <c r="GHF6" s="1"/>
      <c r="GHG6" s="1"/>
      <c r="GHH6" s="1"/>
      <c r="GHQ6" s="24"/>
      <c r="GHV6" s="1"/>
      <c r="GHW6" s="140"/>
      <c r="GHX6" s="140"/>
      <c r="GHY6" s="140"/>
      <c r="GHZ6" s="1"/>
      <c r="GIA6"/>
      <c r="GIB6" s="147"/>
      <c r="GIC6" s="1"/>
      <c r="GID6" s="1"/>
      <c r="GIE6" s="1"/>
      <c r="GIF6" s="1"/>
      <c r="GIO6" s="24"/>
      <c r="GIT6" s="1"/>
      <c r="GIU6" s="140"/>
      <c r="GIV6" s="140"/>
      <c r="GIW6" s="140"/>
      <c r="GIX6" s="1"/>
      <c r="GIY6"/>
      <c r="GIZ6" s="147"/>
      <c r="GJA6" s="1"/>
      <c r="GJB6" s="1"/>
      <c r="GJC6" s="1"/>
      <c r="GJD6" s="1"/>
      <c r="GJM6" s="24"/>
      <c r="GJR6" s="1"/>
      <c r="GJS6" s="140"/>
      <c r="GJT6" s="140"/>
      <c r="GJU6" s="140"/>
      <c r="GJV6" s="1"/>
      <c r="GJW6"/>
      <c r="GJX6" s="147"/>
      <c r="GJY6" s="1"/>
      <c r="GJZ6" s="1"/>
      <c r="GKA6" s="1"/>
      <c r="GKB6" s="1"/>
      <c r="GKK6" s="24"/>
      <c r="GKP6" s="1"/>
      <c r="GKQ6" s="140"/>
      <c r="GKR6" s="140"/>
      <c r="GKS6" s="140"/>
      <c r="GKT6" s="1"/>
      <c r="GKU6"/>
      <c r="GKV6" s="147"/>
      <c r="GKW6" s="1"/>
      <c r="GKX6" s="1"/>
      <c r="GKY6" s="1"/>
      <c r="GKZ6" s="1"/>
      <c r="GLI6" s="24"/>
      <c r="GLN6" s="1"/>
      <c r="GLO6" s="140"/>
      <c r="GLP6" s="140"/>
      <c r="GLQ6" s="140"/>
      <c r="GLR6" s="1"/>
      <c r="GLS6"/>
      <c r="GLT6" s="147"/>
      <c r="GLU6" s="1"/>
      <c r="GLV6" s="1"/>
      <c r="GLW6" s="1"/>
      <c r="GLX6" s="1"/>
      <c r="GMG6" s="24"/>
      <c r="GML6" s="1"/>
      <c r="GMM6" s="140"/>
      <c r="GMN6" s="140"/>
      <c r="GMO6" s="140"/>
      <c r="GMP6" s="1"/>
      <c r="GMQ6"/>
      <c r="GMR6" s="147"/>
      <c r="GMS6" s="1"/>
      <c r="GMT6" s="1"/>
      <c r="GMU6" s="1"/>
      <c r="GMV6" s="1"/>
      <c r="GNE6" s="24"/>
      <c r="GNJ6" s="1"/>
      <c r="GNK6" s="140"/>
      <c r="GNL6" s="140"/>
      <c r="GNM6" s="140"/>
      <c r="GNN6" s="1"/>
      <c r="GNO6"/>
      <c r="GNP6" s="147"/>
      <c r="GNQ6" s="1"/>
      <c r="GNR6" s="1"/>
      <c r="GNS6" s="1"/>
      <c r="GNT6" s="1"/>
      <c r="GOC6" s="24"/>
      <c r="GOH6" s="1"/>
      <c r="GOI6" s="140"/>
      <c r="GOJ6" s="140"/>
      <c r="GOK6" s="140"/>
      <c r="GOL6" s="1"/>
      <c r="GOM6"/>
      <c r="GON6" s="147"/>
      <c r="GOO6" s="1"/>
      <c r="GOP6" s="1"/>
      <c r="GOQ6" s="1"/>
      <c r="GOR6" s="1"/>
      <c r="GPA6" s="24"/>
      <c r="GPF6" s="1"/>
      <c r="GPG6" s="140"/>
      <c r="GPH6" s="140"/>
      <c r="GPI6" s="140"/>
      <c r="GPJ6" s="1"/>
      <c r="GPK6"/>
      <c r="GPL6" s="147"/>
      <c r="GPM6" s="1"/>
      <c r="GPN6" s="1"/>
      <c r="GPO6" s="1"/>
      <c r="GPP6" s="1"/>
      <c r="GPY6" s="24"/>
      <c r="GQD6" s="1"/>
      <c r="GQE6" s="140"/>
      <c r="GQF6" s="140"/>
      <c r="GQG6" s="140"/>
      <c r="GQH6" s="1"/>
      <c r="GQI6"/>
      <c r="GQJ6" s="147"/>
      <c r="GQK6" s="1"/>
      <c r="GQL6" s="1"/>
      <c r="GQM6" s="1"/>
      <c r="GQN6" s="1"/>
      <c r="GQW6" s="24"/>
      <c r="GRB6" s="1"/>
      <c r="GRC6" s="140"/>
      <c r="GRD6" s="140"/>
      <c r="GRE6" s="140"/>
      <c r="GRF6" s="1"/>
      <c r="GRG6"/>
      <c r="GRH6" s="147"/>
      <c r="GRI6" s="1"/>
      <c r="GRJ6" s="1"/>
      <c r="GRK6" s="1"/>
      <c r="GRL6" s="1"/>
      <c r="GRU6" s="24"/>
      <c r="GRZ6" s="1"/>
      <c r="GSA6" s="140"/>
      <c r="GSB6" s="140"/>
      <c r="GSC6" s="140"/>
      <c r="GSD6" s="1"/>
      <c r="GSE6"/>
      <c r="GSF6" s="147"/>
      <c r="GSG6" s="1"/>
      <c r="GSH6" s="1"/>
      <c r="GSI6" s="1"/>
      <c r="GSJ6" s="1"/>
      <c r="GSS6" s="24"/>
      <c r="GSX6" s="1"/>
      <c r="GSY6" s="140"/>
      <c r="GSZ6" s="140"/>
      <c r="GTA6" s="140"/>
      <c r="GTB6" s="1"/>
      <c r="GTC6"/>
      <c r="GTD6" s="147"/>
      <c r="GTE6" s="1"/>
      <c r="GTF6" s="1"/>
      <c r="GTG6" s="1"/>
      <c r="GTH6" s="1"/>
      <c r="GTQ6" s="24"/>
      <c r="GTV6" s="1"/>
      <c r="GTW6" s="140"/>
      <c r="GTX6" s="140"/>
      <c r="GTY6" s="140"/>
      <c r="GTZ6" s="1"/>
      <c r="GUA6"/>
      <c r="GUB6" s="147"/>
      <c r="GUC6" s="1"/>
      <c r="GUD6" s="1"/>
      <c r="GUE6" s="1"/>
      <c r="GUF6" s="1"/>
      <c r="GUO6" s="24"/>
      <c r="GUT6" s="1"/>
      <c r="GUU6" s="140"/>
      <c r="GUV6" s="140"/>
      <c r="GUW6" s="140"/>
      <c r="GUX6" s="1"/>
      <c r="GUY6"/>
      <c r="GUZ6" s="147"/>
      <c r="GVA6" s="1"/>
      <c r="GVB6" s="1"/>
      <c r="GVC6" s="1"/>
      <c r="GVD6" s="1"/>
      <c r="GVM6" s="24"/>
      <c r="GVR6" s="1"/>
      <c r="GVS6" s="140"/>
      <c r="GVT6" s="140"/>
      <c r="GVU6" s="140"/>
      <c r="GVV6" s="1"/>
      <c r="GVW6"/>
      <c r="GVX6" s="147"/>
      <c r="GVY6" s="1"/>
      <c r="GVZ6" s="1"/>
      <c r="GWA6" s="1"/>
      <c r="GWB6" s="1"/>
      <c r="GWK6" s="24"/>
      <c r="GWP6" s="1"/>
      <c r="GWQ6" s="140"/>
      <c r="GWR6" s="140"/>
      <c r="GWS6" s="140"/>
      <c r="GWT6" s="1"/>
      <c r="GWU6"/>
      <c r="GWV6" s="147"/>
      <c r="GWW6" s="1"/>
      <c r="GWX6" s="1"/>
      <c r="GWY6" s="1"/>
      <c r="GWZ6" s="1"/>
      <c r="GXI6" s="24"/>
      <c r="GXN6" s="1"/>
      <c r="GXO6" s="140"/>
      <c r="GXP6" s="140"/>
      <c r="GXQ6" s="140"/>
      <c r="GXR6" s="1"/>
      <c r="GXS6"/>
      <c r="GXT6" s="147"/>
      <c r="GXU6" s="1"/>
      <c r="GXV6" s="1"/>
      <c r="GXW6" s="1"/>
      <c r="GXX6" s="1"/>
      <c r="GYG6" s="24"/>
      <c r="GYL6" s="1"/>
      <c r="GYM6" s="140"/>
      <c r="GYN6" s="140"/>
      <c r="GYO6" s="140"/>
      <c r="GYP6" s="1"/>
      <c r="GYQ6"/>
      <c r="GYR6" s="147"/>
      <c r="GYS6" s="1"/>
      <c r="GYT6" s="1"/>
      <c r="GYU6" s="1"/>
      <c r="GYV6" s="1"/>
      <c r="GZE6" s="24"/>
      <c r="GZJ6" s="1"/>
      <c r="GZK6" s="140"/>
      <c r="GZL6" s="140"/>
      <c r="GZM6" s="140"/>
      <c r="GZN6" s="1"/>
      <c r="GZO6"/>
      <c r="GZP6" s="147"/>
      <c r="GZQ6" s="1"/>
      <c r="GZR6" s="1"/>
      <c r="GZS6" s="1"/>
      <c r="GZT6" s="1"/>
      <c r="HAC6" s="24"/>
      <c r="HAH6" s="1"/>
      <c r="HAI6" s="140"/>
      <c r="HAJ6" s="140"/>
      <c r="HAK6" s="140"/>
      <c r="HAL6" s="1"/>
      <c r="HAM6"/>
      <c r="HAN6" s="147"/>
      <c r="HAO6" s="1"/>
      <c r="HAP6" s="1"/>
      <c r="HAQ6" s="1"/>
      <c r="HAR6" s="1"/>
      <c r="HBA6" s="24"/>
      <c r="HBF6" s="1"/>
      <c r="HBG6" s="140"/>
      <c r="HBH6" s="140"/>
      <c r="HBI6" s="140"/>
      <c r="HBJ6" s="1"/>
      <c r="HBK6"/>
      <c r="HBL6" s="147"/>
      <c r="HBM6" s="1"/>
      <c r="HBN6" s="1"/>
      <c r="HBO6" s="1"/>
      <c r="HBP6" s="1"/>
      <c r="HBY6" s="24"/>
      <c r="HCD6" s="1"/>
      <c r="HCE6" s="140"/>
      <c r="HCF6" s="140"/>
      <c r="HCG6" s="140"/>
      <c r="HCH6" s="1"/>
      <c r="HCI6"/>
      <c r="HCJ6" s="147"/>
      <c r="HCK6" s="1"/>
      <c r="HCL6" s="1"/>
      <c r="HCM6" s="1"/>
      <c r="HCN6" s="1"/>
      <c r="HCW6" s="24"/>
      <c r="HDB6" s="1"/>
      <c r="HDC6" s="140"/>
      <c r="HDD6" s="140"/>
      <c r="HDE6" s="140"/>
      <c r="HDF6" s="1"/>
      <c r="HDG6"/>
      <c r="HDH6" s="147"/>
      <c r="HDI6" s="1"/>
      <c r="HDJ6" s="1"/>
      <c r="HDK6" s="1"/>
      <c r="HDL6" s="1"/>
      <c r="HDU6" s="24"/>
      <c r="HDZ6" s="1"/>
      <c r="HEA6" s="140"/>
      <c r="HEB6" s="140"/>
      <c r="HEC6" s="140"/>
      <c r="HED6" s="1"/>
      <c r="HEE6"/>
      <c r="HEF6" s="147"/>
      <c r="HEG6" s="1"/>
      <c r="HEH6" s="1"/>
      <c r="HEI6" s="1"/>
      <c r="HEJ6" s="1"/>
      <c r="HES6" s="24"/>
      <c r="HEX6" s="1"/>
      <c r="HEY6" s="140"/>
      <c r="HEZ6" s="140"/>
      <c r="HFA6" s="140"/>
      <c r="HFB6" s="1"/>
      <c r="HFC6"/>
      <c r="HFD6" s="147"/>
      <c r="HFE6" s="1"/>
      <c r="HFF6" s="1"/>
      <c r="HFG6" s="1"/>
      <c r="HFH6" s="1"/>
      <c r="HFQ6" s="24"/>
      <c r="HFV6" s="1"/>
      <c r="HFW6" s="140"/>
      <c r="HFX6" s="140"/>
      <c r="HFY6" s="140"/>
      <c r="HFZ6" s="1"/>
      <c r="HGA6"/>
      <c r="HGB6" s="147"/>
      <c r="HGC6" s="1"/>
      <c r="HGD6" s="1"/>
      <c r="HGE6" s="1"/>
      <c r="HGF6" s="1"/>
      <c r="HGO6" s="24"/>
      <c r="HGT6" s="1"/>
      <c r="HGU6" s="140"/>
      <c r="HGV6" s="140"/>
      <c r="HGW6" s="140"/>
      <c r="HGX6" s="1"/>
      <c r="HGY6"/>
      <c r="HGZ6" s="147"/>
      <c r="HHA6" s="1"/>
      <c r="HHB6" s="1"/>
      <c r="HHC6" s="1"/>
      <c r="HHD6" s="1"/>
      <c r="HHM6" s="24"/>
      <c r="HHR6" s="1"/>
      <c r="HHS6" s="140"/>
      <c r="HHT6" s="140"/>
      <c r="HHU6" s="140"/>
      <c r="HHV6" s="1"/>
      <c r="HHW6"/>
      <c r="HHX6" s="147"/>
      <c r="HHY6" s="1"/>
      <c r="HHZ6" s="1"/>
      <c r="HIA6" s="1"/>
      <c r="HIB6" s="1"/>
      <c r="HIK6" s="24"/>
      <c r="HIP6" s="1"/>
      <c r="HIQ6" s="140"/>
      <c r="HIR6" s="140"/>
      <c r="HIS6" s="140"/>
      <c r="HIT6" s="1"/>
      <c r="HIU6"/>
      <c r="HIV6" s="147"/>
      <c r="HIW6" s="1"/>
      <c r="HIX6" s="1"/>
      <c r="HIY6" s="1"/>
      <c r="HIZ6" s="1"/>
      <c r="HJI6" s="24"/>
      <c r="HJN6" s="1"/>
      <c r="HJO6" s="140"/>
      <c r="HJP6" s="140"/>
      <c r="HJQ6" s="140"/>
      <c r="HJR6" s="1"/>
      <c r="HJS6"/>
      <c r="HJT6" s="147"/>
      <c r="HJU6" s="1"/>
      <c r="HJV6" s="1"/>
      <c r="HJW6" s="1"/>
      <c r="HJX6" s="1"/>
      <c r="HKG6" s="24"/>
      <c r="HKL6" s="1"/>
      <c r="HKM6" s="140"/>
      <c r="HKN6" s="140"/>
      <c r="HKO6" s="140"/>
      <c r="HKP6" s="1"/>
      <c r="HKQ6"/>
      <c r="HKR6" s="147"/>
      <c r="HKS6" s="1"/>
      <c r="HKT6" s="1"/>
      <c r="HKU6" s="1"/>
      <c r="HKV6" s="1"/>
      <c r="HLE6" s="24"/>
      <c r="HLJ6" s="1"/>
      <c r="HLK6" s="140"/>
      <c r="HLL6" s="140"/>
      <c r="HLM6" s="140"/>
      <c r="HLN6" s="1"/>
      <c r="HLO6"/>
      <c r="HLP6" s="147"/>
      <c r="HLQ6" s="1"/>
      <c r="HLR6" s="1"/>
      <c r="HLS6" s="1"/>
      <c r="HLT6" s="1"/>
      <c r="HMC6" s="24"/>
      <c r="HMH6" s="1"/>
      <c r="HMI6" s="140"/>
      <c r="HMJ6" s="140"/>
      <c r="HMK6" s="140"/>
      <c r="HML6" s="1"/>
      <c r="HMM6"/>
      <c r="HMN6" s="147"/>
      <c r="HMO6" s="1"/>
      <c r="HMP6" s="1"/>
      <c r="HMQ6" s="1"/>
      <c r="HMR6" s="1"/>
      <c r="HNA6" s="24"/>
      <c r="HNF6" s="1"/>
      <c r="HNG6" s="140"/>
      <c r="HNH6" s="140"/>
      <c r="HNI6" s="140"/>
      <c r="HNJ6" s="1"/>
      <c r="HNK6"/>
      <c r="HNL6" s="147"/>
      <c r="HNM6" s="1"/>
      <c r="HNN6" s="1"/>
      <c r="HNO6" s="1"/>
      <c r="HNP6" s="1"/>
      <c r="HNY6" s="24"/>
      <c r="HOD6" s="1"/>
      <c r="HOE6" s="140"/>
      <c r="HOF6" s="140"/>
      <c r="HOG6" s="140"/>
      <c r="HOH6" s="1"/>
      <c r="HOI6"/>
      <c r="HOJ6" s="147"/>
      <c r="HOK6" s="1"/>
      <c r="HOL6" s="1"/>
      <c r="HOM6" s="1"/>
      <c r="HON6" s="1"/>
      <c r="HOW6" s="24"/>
      <c r="HPB6" s="1"/>
      <c r="HPC6" s="140"/>
      <c r="HPD6" s="140"/>
      <c r="HPE6" s="140"/>
      <c r="HPF6" s="1"/>
      <c r="HPG6"/>
      <c r="HPH6" s="147"/>
      <c r="HPI6" s="1"/>
      <c r="HPJ6" s="1"/>
      <c r="HPK6" s="1"/>
      <c r="HPL6" s="1"/>
      <c r="HPU6" s="24"/>
      <c r="HPZ6" s="1"/>
      <c r="HQA6" s="140"/>
      <c r="HQB6" s="140"/>
      <c r="HQC6" s="140"/>
      <c r="HQD6" s="1"/>
      <c r="HQE6"/>
      <c r="HQF6" s="147"/>
      <c r="HQG6" s="1"/>
      <c r="HQH6" s="1"/>
      <c r="HQI6" s="1"/>
      <c r="HQJ6" s="1"/>
      <c r="HQS6" s="24"/>
      <c r="HQX6" s="1"/>
      <c r="HQY6" s="140"/>
      <c r="HQZ6" s="140"/>
      <c r="HRA6" s="140"/>
      <c r="HRB6" s="1"/>
      <c r="HRC6"/>
      <c r="HRD6" s="147"/>
      <c r="HRE6" s="1"/>
      <c r="HRF6" s="1"/>
      <c r="HRG6" s="1"/>
      <c r="HRH6" s="1"/>
      <c r="HRQ6" s="24"/>
      <c r="HRV6" s="1"/>
      <c r="HRW6" s="140"/>
      <c r="HRX6" s="140"/>
      <c r="HRY6" s="140"/>
      <c r="HRZ6" s="1"/>
      <c r="HSA6"/>
      <c r="HSB6" s="147"/>
      <c r="HSC6" s="1"/>
      <c r="HSD6" s="1"/>
      <c r="HSE6" s="1"/>
      <c r="HSF6" s="1"/>
      <c r="HSO6" s="24"/>
      <c r="HST6" s="1"/>
      <c r="HSU6" s="140"/>
      <c r="HSV6" s="140"/>
      <c r="HSW6" s="140"/>
      <c r="HSX6" s="1"/>
      <c r="HSY6"/>
      <c r="HSZ6" s="147"/>
      <c r="HTA6" s="1"/>
      <c r="HTB6" s="1"/>
      <c r="HTC6" s="1"/>
      <c r="HTD6" s="1"/>
      <c r="HTM6" s="24"/>
      <c r="HTR6" s="1"/>
      <c r="HTS6" s="140"/>
      <c r="HTT6" s="140"/>
      <c r="HTU6" s="140"/>
      <c r="HTV6" s="1"/>
      <c r="HTW6"/>
      <c r="HTX6" s="147"/>
      <c r="HTY6" s="1"/>
      <c r="HTZ6" s="1"/>
      <c r="HUA6" s="1"/>
      <c r="HUB6" s="1"/>
      <c r="HUK6" s="24"/>
      <c r="HUP6" s="1"/>
      <c r="HUQ6" s="140"/>
      <c r="HUR6" s="140"/>
      <c r="HUS6" s="140"/>
      <c r="HUT6" s="1"/>
      <c r="HUU6"/>
      <c r="HUV6" s="147"/>
      <c r="HUW6" s="1"/>
      <c r="HUX6" s="1"/>
      <c r="HUY6" s="1"/>
      <c r="HUZ6" s="1"/>
      <c r="HVI6" s="24"/>
      <c r="HVN6" s="1"/>
      <c r="HVO6" s="140"/>
      <c r="HVP6" s="140"/>
      <c r="HVQ6" s="140"/>
      <c r="HVR6" s="1"/>
      <c r="HVS6"/>
      <c r="HVT6" s="147"/>
      <c r="HVU6" s="1"/>
      <c r="HVV6" s="1"/>
      <c r="HVW6" s="1"/>
      <c r="HVX6" s="1"/>
      <c r="HWG6" s="24"/>
      <c r="HWL6" s="1"/>
      <c r="HWM6" s="140"/>
      <c r="HWN6" s="140"/>
      <c r="HWO6" s="140"/>
      <c r="HWP6" s="1"/>
      <c r="HWQ6"/>
      <c r="HWR6" s="147"/>
      <c r="HWS6" s="1"/>
      <c r="HWT6" s="1"/>
      <c r="HWU6" s="1"/>
      <c r="HWV6" s="1"/>
      <c r="HXE6" s="24"/>
      <c r="HXJ6" s="1"/>
      <c r="HXK6" s="140"/>
      <c r="HXL6" s="140"/>
      <c r="HXM6" s="140"/>
      <c r="HXN6" s="1"/>
      <c r="HXO6"/>
      <c r="HXP6" s="147"/>
      <c r="HXQ6" s="1"/>
      <c r="HXR6" s="1"/>
      <c r="HXS6" s="1"/>
      <c r="HXT6" s="1"/>
      <c r="HYC6" s="24"/>
      <c r="HYH6" s="1"/>
      <c r="HYI6" s="140"/>
      <c r="HYJ6" s="140"/>
      <c r="HYK6" s="140"/>
      <c r="HYL6" s="1"/>
      <c r="HYM6"/>
      <c r="HYN6" s="147"/>
      <c r="HYO6" s="1"/>
      <c r="HYP6" s="1"/>
      <c r="HYQ6" s="1"/>
      <c r="HYR6" s="1"/>
      <c r="HZA6" s="24"/>
      <c r="HZF6" s="1"/>
      <c r="HZG6" s="140"/>
      <c r="HZH6" s="140"/>
      <c r="HZI6" s="140"/>
      <c r="HZJ6" s="1"/>
      <c r="HZK6"/>
      <c r="HZL6" s="147"/>
      <c r="HZM6" s="1"/>
      <c r="HZN6" s="1"/>
      <c r="HZO6" s="1"/>
      <c r="HZP6" s="1"/>
      <c r="HZY6" s="24"/>
      <c r="IAD6" s="1"/>
      <c r="IAE6" s="140"/>
      <c r="IAF6" s="140"/>
      <c r="IAG6" s="140"/>
      <c r="IAH6" s="1"/>
      <c r="IAI6"/>
      <c r="IAJ6" s="147"/>
      <c r="IAK6" s="1"/>
      <c r="IAL6" s="1"/>
      <c r="IAM6" s="1"/>
      <c r="IAN6" s="1"/>
      <c r="IAW6" s="24"/>
      <c r="IBB6" s="1"/>
      <c r="IBC6" s="140"/>
      <c r="IBD6" s="140"/>
      <c r="IBE6" s="140"/>
      <c r="IBF6" s="1"/>
      <c r="IBG6"/>
      <c r="IBH6" s="147"/>
      <c r="IBI6" s="1"/>
      <c r="IBJ6" s="1"/>
      <c r="IBK6" s="1"/>
      <c r="IBL6" s="1"/>
      <c r="IBU6" s="24"/>
      <c r="IBZ6" s="1"/>
      <c r="ICA6" s="140"/>
      <c r="ICB6" s="140"/>
      <c r="ICC6" s="140"/>
      <c r="ICD6" s="1"/>
      <c r="ICE6"/>
      <c r="ICF6" s="147"/>
      <c r="ICG6" s="1"/>
      <c r="ICH6" s="1"/>
      <c r="ICI6" s="1"/>
      <c r="ICJ6" s="1"/>
      <c r="ICS6" s="24"/>
      <c r="ICX6" s="1"/>
      <c r="ICY6" s="140"/>
      <c r="ICZ6" s="140"/>
      <c r="IDA6" s="140"/>
      <c r="IDB6" s="1"/>
      <c r="IDC6"/>
      <c r="IDD6" s="147"/>
      <c r="IDE6" s="1"/>
      <c r="IDF6" s="1"/>
      <c r="IDG6" s="1"/>
      <c r="IDH6" s="1"/>
      <c r="IDQ6" s="24"/>
      <c r="IDV6" s="1"/>
      <c r="IDW6" s="140"/>
      <c r="IDX6" s="140"/>
      <c r="IDY6" s="140"/>
      <c r="IDZ6" s="1"/>
      <c r="IEA6"/>
      <c r="IEB6" s="147"/>
      <c r="IEC6" s="1"/>
      <c r="IED6" s="1"/>
      <c r="IEE6" s="1"/>
      <c r="IEF6" s="1"/>
      <c r="IEO6" s="24"/>
      <c r="IET6" s="1"/>
      <c r="IEU6" s="140"/>
      <c r="IEV6" s="140"/>
      <c r="IEW6" s="140"/>
      <c r="IEX6" s="1"/>
      <c r="IEY6"/>
      <c r="IEZ6" s="147"/>
      <c r="IFA6" s="1"/>
      <c r="IFB6" s="1"/>
      <c r="IFC6" s="1"/>
      <c r="IFD6" s="1"/>
      <c r="IFM6" s="24"/>
      <c r="IFR6" s="1"/>
      <c r="IFS6" s="140"/>
      <c r="IFT6" s="140"/>
      <c r="IFU6" s="140"/>
      <c r="IFV6" s="1"/>
      <c r="IFW6"/>
      <c r="IFX6" s="147"/>
      <c r="IFY6" s="1"/>
      <c r="IFZ6" s="1"/>
      <c r="IGA6" s="1"/>
      <c r="IGB6" s="1"/>
      <c r="IGK6" s="24"/>
      <c r="IGP6" s="1"/>
      <c r="IGQ6" s="140"/>
      <c r="IGR6" s="140"/>
      <c r="IGS6" s="140"/>
      <c r="IGT6" s="1"/>
      <c r="IGU6"/>
      <c r="IGV6" s="147"/>
      <c r="IGW6" s="1"/>
      <c r="IGX6" s="1"/>
      <c r="IGY6" s="1"/>
      <c r="IGZ6" s="1"/>
      <c r="IHI6" s="24"/>
      <c r="IHN6" s="1"/>
      <c r="IHO6" s="140"/>
      <c r="IHP6" s="140"/>
      <c r="IHQ6" s="140"/>
      <c r="IHR6" s="1"/>
      <c r="IHS6"/>
      <c r="IHT6" s="147"/>
      <c r="IHU6" s="1"/>
      <c r="IHV6" s="1"/>
      <c r="IHW6" s="1"/>
      <c r="IHX6" s="1"/>
      <c r="IIG6" s="24"/>
      <c r="IIL6" s="1"/>
      <c r="IIM6" s="140"/>
      <c r="IIN6" s="140"/>
      <c r="IIO6" s="140"/>
      <c r="IIP6" s="1"/>
      <c r="IIQ6"/>
      <c r="IIR6" s="147"/>
      <c r="IIS6" s="1"/>
      <c r="IIT6" s="1"/>
      <c r="IIU6" s="1"/>
      <c r="IIV6" s="1"/>
      <c r="IJE6" s="24"/>
      <c r="IJJ6" s="1"/>
      <c r="IJK6" s="140"/>
      <c r="IJL6" s="140"/>
      <c r="IJM6" s="140"/>
      <c r="IJN6" s="1"/>
      <c r="IJO6"/>
      <c r="IJP6" s="147"/>
      <c r="IJQ6" s="1"/>
      <c r="IJR6" s="1"/>
      <c r="IJS6" s="1"/>
      <c r="IJT6" s="1"/>
      <c r="IKC6" s="24"/>
      <c r="IKH6" s="1"/>
      <c r="IKI6" s="140"/>
      <c r="IKJ6" s="140"/>
      <c r="IKK6" s="140"/>
      <c r="IKL6" s="1"/>
      <c r="IKM6"/>
      <c r="IKN6" s="147"/>
      <c r="IKO6" s="1"/>
      <c r="IKP6" s="1"/>
      <c r="IKQ6" s="1"/>
      <c r="IKR6" s="1"/>
      <c r="ILA6" s="24"/>
      <c r="ILF6" s="1"/>
      <c r="ILG6" s="140"/>
      <c r="ILH6" s="140"/>
      <c r="ILI6" s="140"/>
      <c r="ILJ6" s="1"/>
      <c r="ILK6"/>
      <c r="ILL6" s="147"/>
      <c r="ILM6" s="1"/>
      <c r="ILN6" s="1"/>
      <c r="ILO6" s="1"/>
      <c r="ILP6" s="1"/>
      <c r="ILY6" s="24"/>
      <c r="IMD6" s="1"/>
      <c r="IME6" s="140"/>
      <c r="IMF6" s="140"/>
      <c r="IMG6" s="140"/>
      <c r="IMH6" s="1"/>
      <c r="IMI6"/>
      <c r="IMJ6" s="147"/>
      <c r="IMK6" s="1"/>
      <c r="IML6" s="1"/>
      <c r="IMM6" s="1"/>
      <c r="IMN6" s="1"/>
      <c r="IMW6" s="24"/>
      <c r="INB6" s="1"/>
      <c r="INC6" s="140"/>
      <c r="IND6" s="140"/>
      <c r="INE6" s="140"/>
      <c r="INF6" s="1"/>
      <c r="ING6"/>
      <c r="INH6" s="147"/>
      <c r="INI6" s="1"/>
      <c r="INJ6" s="1"/>
      <c r="INK6" s="1"/>
      <c r="INL6" s="1"/>
      <c r="INU6" s="24"/>
      <c r="INZ6" s="1"/>
      <c r="IOA6" s="140"/>
      <c r="IOB6" s="140"/>
      <c r="IOC6" s="140"/>
      <c r="IOD6" s="1"/>
      <c r="IOE6"/>
      <c r="IOF6" s="147"/>
      <c r="IOG6" s="1"/>
      <c r="IOH6" s="1"/>
      <c r="IOI6" s="1"/>
      <c r="IOJ6" s="1"/>
      <c r="IOS6" s="24"/>
      <c r="IOX6" s="1"/>
      <c r="IOY6" s="140"/>
      <c r="IOZ6" s="140"/>
      <c r="IPA6" s="140"/>
      <c r="IPB6" s="1"/>
      <c r="IPC6"/>
      <c r="IPD6" s="147"/>
      <c r="IPE6" s="1"/>
      <c r="IPF6" s="1"/>
      <c r="IPG6" s="1"/>
      <c r="IPH6" s="1"/>
      <c r="IPQ6" s="24"/>
      <c r="IPV6" s="1"/>
      <c r="IPW6" s="140"/>
      <c r="IPX6" s="140"/>
      <c r="IPY6" s="140"/>
      <c r="IPZ6" s="1"/>
      <c r="IQA6"/>
      <c r="IQB6" s="147"/>
      <c r="IQC6" s="1"/>
      <c r="IQD6" s="1"/>
      <c r="IQE6" s="1"/>
      <c r="IQF6" s="1"/>
      <c r="IQO6" s="24"/>
      <c r="IQT6" s="1"/>
      <c r="IQU6" s="140"/>
      <c r="IQV6" s="140"/>
      <c r="IQW6" s="140"/>
      <c r="IQX6" s="1"/>
      <c r="IQY6"/>
      <c r="IQZ6" s="147"/>
      <c r="IRA6" s="1"/>
      <c r="IRB6" s="1"/>
      <c r="IRC6" s="1"/>
      <c r="IRD6" s="1"/>
      <c r="IRM6" s="24"/>
      <c r="IRR6" s="1"/>
      <c r="IRS6" s="140"/>
      <c r="IRT6" s="140"/>
      <c r="IRU6" s="140"/>
      <c r="IRV6" s="1"/>
      <c r="IRW6"/>
      <c r="IRX6" s="147"/>
      <c r="IRY6" s="1"/>
      <c r="IRZ6" s="1"/>
      <c r="ISA6" s="1"/>
      <c r="ISB6" s="1"/>
      <c r="ISK6" s="24"/>
      <c r="ISP6" s="1"/>
      <c r="ISQ6" s="140"/>
      <c r="ISR6" s="140"/>
      <c r="ISS6" s="140"/>
      <c r="IST6" s="1"/>
      <c r="ISU6"/>
      <c r="ISV6" s="147"/>
      <c r="ISW6" s="1"/>
      <c r="ISX6" s="1"/>
      <c r="ISY6" s="1"/>
      <c r="ISZ6" s="1"/>
      <c r="ITI6" s="24"/>
      <c r="ITN6" s="1"/>
      <c r="ITO6" s="140"/>
      <c r="ITP6" s="140"/>
      <c r="ITQ6" s="140"/>
      <c r="ITR6" s="1"/>
      <c r="ITS6"/>
      <c r="ITT6" s="147"/>
      <c r="ITU6" s="1"/>
      <c r="ITV6" s="1"/>
      <c r="ITW6" s="1"/>
      <c r="ITX6" s="1"/>
      <c r="IUG6" s="24"/>
      <c r="IUL6" s="1"/>
      <c r="IUM6" s="140"/>
      <c r="IUN6" s="140"/>
      <c r="IUO6" s="140"/>
      <c r="IUP6" s="1"/>
      <c r="IUQ6"/>
      <c r="IUR6" s="147"/>
      <c r="IUS6" s="1"/>
      <c r="IUT6" s="1"/>
      <c r="IUU6" s="1"/>
      <c r="IUV6" s="1"/>
      <c r="IVE6" s="24"/>
      <c r="IVJ6" s="1"/>
      <c r="IVK6" s="140"/>
      <c r="IVL6" s="140"/>
      <c r="IVM6" s="140"/>
      <c r="IVN6" s="1"/>
      <c r="IVO6"/>
      <c r="IVP6" s="147"/>
      <c r="IVQ6" s="1"/>
      <c r="IVR6" s="1"/>
      <c r="IVS6" s="1"/>
      <c r="IVT6" s="1"/>
      <c r="IWC6" s="24"/>
      <c r="IWH6" s="1"/>
      <c r="IWI6" s="140"/>
      <c r="IWJ6" s="140"/>
      <c r="IWK6" s="140"/>
      <c r="IWL6" s="1"/>
      <c r="IWM6"/>
      <c r="IWN6" s="147"/>
      <c r="IWO6" s="1"/>
      <c r="IWP6" s="1"/>
      <c r="IWQ6" s="1"/>
      <c r="IWR6" s="1"/>
      <c r="IXA6" s="24"/>
      <c r="IXF6" s="1"/>
      <c r="IXG6" s="140"/>
      <c r="IXH6" s="140"/>
      <c r="IXI6" s="140"/>
      <c r="IXJ6" s="1"/>
      <c r="IXK6"/>
      <c r="IXL6" s="147"/>
      <c r="IXM6" s="1"/>
      <c r="IXN6" s="1"/>
      <c r="IXO6" s="1"/>
      <c r="IXP6" s="1"/>
      <c r="IXY6" s="24"/>
      <c r="IYD6" s="1"/>
      <c r="IYE6" s="140"/>
      <c r="IYF6" s="140"/>
      <c r="IYG6" s="140"/>
      <c r="IYH6" s="1"/>
      <c r="IYI6"/>
      <c r="IYJ6" s="147"/>
      <c r="IYK6" s="1"/>
      <c r="IYL6" s="1"/>
      <c r="IYM6" s="1"/>
      <c r="IYN6" s="1"/>
      <c r="IYW6" s="24"/>
      <c r="IZB6" s="1"/>
      <c r="IZC6" s="140"/>
      <c r="IZD6" s="140"/>
      <c r="IZE6" s="140"/>
      <c r="IZF6" s="1"/>
      <c r="IZG6"/>
      <c r="IZH6" s="147"/>
      <c r="IZI6" s="1"/>
      <c r="IZJ6" s="1"/>
      <c r="IZK6" s="1"/>
      <c r="IZL6" s="1"/>
      <c r="IZU6" s="24"/>
      <c r="IZZ6" s="1"/>
      <c r="JAA6" s="140"/>
      <c r="JAB6" s="140"/>
      <c r="JAC6" s="140"/>
      <c r="JAD6" s="1"/>
      <c r="JAE6"/>
      <c r="JAF6" s="147"/>
      <c r="JAG6" s="1"/>
      <c r="JAH6" s="1"/>
      <c r="JAI6" s="1"/>
      <c r="JAJ6" s="1"/>
      <c r="JAS6" s="24"/>
      <c r="JAX6" s="1"/>
      <c r="JAY6" s="140"/>
      <c r="JAZ6" s="140"/>
      <c r="JBA6" s="140"/>
      <c r="JBB6" s="1"/>
      <c r="JBC6"/>
      <c r="JBD6" s="147"/>
      <c r="JBE6" s="1"/>
      <c r="JBF6" s="1"/>
      <c r="JBG6" s="1"/>
      <c r="JBH6" s="1"/>
      <c r="JBQ6" s="24"/>
      <c r="JBV6" s="1"/>
      <c r="JBW6" s="140"/>
      <c r="JBX6" s="140"/>
      <c r="JBY6" s="140"/>
      <c r="JBZ6" s="1"/>
      <c r="JCA6"/>
      <c r="JCB6" s="147"/>
      <c r="JCC6" s="1"/>
      <c r="JCD6" s="1"/>
      <c r="JCE6" s="1"/>
      <c r="JCF6" s="1"/>
      <c r="JCO6" s="24"/>
      <c r="JCT6" s="1"/>
      <c r="JCU6" s="140"/>
      <c r="JCV6" s="140"/>
      <c r="JCW6" s="140"/>
      <c r="JCX6" s="1"/>
      <c r="JCY6"/>
      <c r="JCZ6" s="147"/>
      <c r="JDA6" s="1"/>
      <c r="JDB6" s="1"/>
      <c r="JDC6" s="1"/>
      <c r="JDD6" s="1"/>
      <c r="JDM6" s="24"/>
      <c r="JDR6" s="1"/>
      <c r="JDS6" s="140"/>
      <c r="JDT6" s="140"/>
      <c r="JDU6" s="140"/>
      <c r="JDV6" s="1"/>
      <c r="JDW6"/>
      <c r="JDX6" s="147"/>
      <c r="JDY6" s="1"/>
      <c r="JDZ6" s="1"/>
      <c r="JEA6" s="1"/>
      <c r="JEB6" s="1"/>
      <c r="JEK6" s="24"/>
      <c r="JEP6" s="1"/>
      <c r="JEQ6" s="140"/>
      <c r="JER6" s="140"/>
      <c r="JES6" s="140"/>
      <c r="JET6" s="1"/>
      <c r="JEU6"/>
      <c r="JEV6" s="147"/>
      <c r="JEW6" s="1"/>
      <c r="JEX6" s="1"/>
      <c r="JEY6" s="1"/>
      <c r="JEZ6" s="1"/>
      <c r="JFI6" s="24"/>
      <c r="JFN6" s="1"/>
      <c r="JFO6" s="140"/>
      <c r="JFP6" s="140"/>
      <c r="JFQ6" s="140"/>
      <c r="JFR6" s="1"/>
      <c r="JFS6"/>
      <c r="JFT6" s="147"/>
      <c r="JFU6" s="1"/>
      <c r="JFV6" s="1"/>
      <c r="JFW6" s="1"/>
      <c r="JFX6" s="1"/>
      <c r="JGG6" s="24"/>
      <c r="JGL6" s="1"/>
      <c r="JGM6" s="140"/>
      <c r="JGN6" s="140"/>
      <c r="JGO6" s="140"/>
      <c r="JGP6" s="1"/>
      <c r="JGQ6"/>
      <c r="JGR6" s="147"/>
      <c r="JGS6" s="1"/>
      <c r="JGT6" s="1"/>
      <c r="JGU6" s="1"/>
      <c r="JGV6" s="1"/>
      <c r="JHE6" s="24"/>
      <c r="JHJ6" s="1"/>
      <c r="JHK6" s="140"/>
      <c r="JHL6" s="140"/>
      <c r="JHM6" s="140"/>
      <c r="JHN6" s="1"/>
      <c r="JHO6"/>
      <c r="JHP6" s="147"/>
      <c r="JHQ6" s="1"/>
      <c r="JHR6" s="1"/>
      <c r="JHS6" s="1"/>
      <c r="JHT6" s="1"/>
      <c r="JIC6" s="24"/>
      <c r="JIH6" s="1"/>
      <c r="JII6" s="140"/>
      <c r="JIJ6" s="140"/>
      <c r="JIK6" s="140"/>
      <c r="JIL6" s="1"/>
      <c r="JIM6"/>
      <c r="JIN6" s="147"/>
      <c r="JIO6" s="1"/>
      <c r="JIP6" s="1"/>
      <c r="JIQ6" s="1"/>
      <c r="JIR6" s="1"/>
      <c r="JJA6" s="24"/>
      <c r="JJF6" s="1"/>
      <c r="JJG6" s="140"/>
      <c r="JJH6" s="140"/>
      <c r="JJI6" s="140"/>
      <c r="JJJ6" s="1"/>
      <c r="JJK6"/>
      <c r="JJL6" s="147"/>
      <c r="JJM6" s="1"/>
      <c r="JJN6" s="1"/>
      <c r="JJO6" s="1"/>
      <c r="JJP6" s="1"/>
      <c r="JJY6" s="24"/>
      <c r="JKD6" s="1"/>
      <c r="JKE6" s="140"/>
      <c r="JKF6" s="140"/>
      <c r="JKG6" s="140"/>
      <c r="JKH6" s="1"/>
      <c r="JKI6"/>
      <c r="JKJ6" s="147"/>
      <c r="JKK6" s="1"/>
      <c r="JKL6" s="1"/>
      <c r="JKM6" s="1"/>
      <c r="JKN6" s="1"/>
      <c r="JKW6" s="24"/>
      <c r="JLB6" s="1"/>
      <c r="JLC6" s="140"/>
      <c r="JLD6" s="140"/>
      <c r="JLE6" s="140"/>
      <c r="JLF6" s="1"/>
      <c r="JLG6"/>
      <c r="JLH6" s="147"/>
      <c r="JLI6" s="1"/>
      <c r="JLJ6" s="1"/>
      <c r="JLK6" s="1"/>
      <c r="JLL6" s="1"/>
      <c r="JLU6" s="24"/>
      <c r="JLZ6" s="1"/>
      <c r="JMA6" s="140"/>
      <c r="JMB6" s="140"/>
      <c r="JMC6" s="140"/>
      <c r="JMD6" s="1"/>
      <c r="JME6"/>
      <c r="JMF6" s="147"/>
      <c r="JMG6" s="1"/>
      <c r="JMH6" s="1"/>
      <c r="JMI6" s="1"/>
      <c r="JMJ6" s="1"/>
      <c r="JMS6" s="24"/>
      <c r="JMX6" s="1"/>
      <c r="JMY6" s="140"/>
      <c r="JMZ6" s="140"/>
      <c r="JNA6" s="140"/>
      <c r="JNB6" s="1"/>
      <c r="JNC6"/>
      <c r="JND6" s="147"/>
      <c r="JNE6" s="1"/>
      <c r="JNF6" s="1"/>
      <c r="JNG6" s="1"/>
      <c r="JNH6" s="1"/>
      <c r="JNQ6" s="24"/>
      <c r="JNV6" s="1"/>
      <c r="JNW6" s="140"/>
      <c r="JNX6" s="140"/>
      <c r="JNY6" s="140"/>
      <c r="JNZ6" s="1"/>
      <c r="JOA6"/>
      <c r="JOB6" s="147"/>
      <c r="JOC6" s="1"/>
      <c r="JOD6" s="1"/>
      <c r="JOE6" s="1"/>
      <c r="JOF6" s="1"/>
      <c r="JOO6" s="24"/>
      <c r="JOT6" s="1"/>
      <c r="JOU6" s="140"/>
      <c r="JOV6" s="140"/>
      <c r="JOW6" s="140"/>
      <c r="JOX6" s="1"/>
      <c r="JOY6"/>
      <c r="JOZ6" s="147"/>
      <c r="JPA6" s="1"/>
      <c r="JPB6" s="1"/>
      <c r="JPC6" s="1"/>
      <c r="JPD6" s="1"/>
      <c r="JPM6" s="24"/>
      <c r="JPR6" s="1"/>
      <c r="JPS6" s="140"/>
      <c r="JPT6" s="140"/>
      <c r="JPU6" s="140"/>
      <c r="JPV6" s="1"/>
      <c r="JPW6"/>
      <c r="JPX6" s="147"/>
      <c r="JPY6" s="1"/>
      <c r="JPZ6" s="1"/>
      <c r="JQA6" s="1"/>
      <c r="JQB6" s="1"/>
      <c r="JQK6" s="24"/>
      <c r="JQP6" s="1"/>
      <c r="JQQ6" s="140"/>
      <c r="JQR6" s="140"/>
      <c r="JQS6" s="140"/>
      <c r="JQT6" s="1"/>
      <c r="JQU6"/>
      <c r="JQV6" s="147"/>
      <c r="JQW6" s="1"/>
      <c r="JQX6" s="1"/>
      <c r="JQY6" s="1"/>
      <c r="JQZ6" s="1"/>
      <c r="JRI6" s="24"/>
      <c r="JRN6" s="1"/>
      <c r="JRO6" s="140"/>
      <c r="JRP6" s="140"/>
      <c r="JRQ6" s="140"/>
      <c r="JRR6" s="1"/>
      <c r="JRS6"/>
      <c r="JRT6" s="147"/>
      <c r="JRU6" s="1"/>
      <c r="JRV6" s="1"/>
      <c r="JRW6" s="1"/>
      <c r="JRX6" s="1"/>
      <c r="JSG6" s="24"/>
      <c r="JSL6" s="1"/>
      <c r="JSM6" s="140"/>
      <c r="JSN6" s="140"/>
      <c r="JSO6" s="140"/>
      <c r="JSP6" s="1"/>
      <c r="JSQ6"/>
      <c r="JSR6" s="147"/>
      <c r="JSS6" s="1"/>
      <c r="JST6" s="1"/>
      <c r="JSU6" s="1"/>
      <c r="JSV6" s="1"/>
      <c r="JTE6" s="24"/>
      <c r="JTJ6" s="1"/>
      <c r="JTK6" s="140"/>
      <c r="JTL6" s="140"/>
      <c r="JTM6" s="140"/>
      <c r="JTN6" s="1"/>
      <c r="JTO6"/>
      <c r="JTP6" s="147"/>
      <c r="JTQ6" s="1"/>
      <c r="JTR6" s="1"/>
      <c r="JTS6" s="1"/>
      <c r="JTT6" s="1"/>
      <c r="JUC6" s="24"/>
      <c r="JUH6" s="1"/>
      <c r="JUI6" s="140"/>
      <c r="JUJ6" s="140"/>
      <c r="JUK6" s="140"/>
      <c r="JUL6" s="1"/>
      <c r="JUM6"/>
      <c r="JUN6" s="147"/>
      <c r="JUO6" s="1"/>
      <c r="JUP6" s="1"/>
      <c r="JUQ6" s="1"/>
      <c r="JUR6" s="1"/>
      <c r="JVA6" s="24"/>
      <c r="JVF6" s="1"/>
      <c r="JVG6" s="140"/>
      <c r="JVH6" s="140"/>
      <c r="JVI6" s="140"/>
      <c r="JVJ6" s="1"/>
      <c r="JVK6"/>
      <c r="JVL6" s="147"/>
      <c r="JVM6" s="1"/>
      <c r="JVN6" s="1"/>
      <c r="JVO6" s="1"/>
      <c r="JVP6" s="1"/>
      <c r="JVY6" s="24"/>
      <c r="JWD6" s="1"/>
      <c r="JWE6" s="140"/>
      <c r="JWF6" s="140"/>
      <c r="JWG6" s="140"/>
      <c r="JWH6" s="1"/>
      <c r="JWI6"/>
      <c r="JWJ6" s="147"/>
      <c r="JWK6" s="1"/>
      <c r="JWL6" s="1"/>
      <c r="JWM6" s="1"/>
      <c r="JWN6" s="1"/>
      <c r="JWW6" s="24"/>
      <c r="JXB6" s="1"/>
      <c r="JXC6" s="140"/>
      <c r="JXD6" s="140"/>
      <c r="JXE6" s="140"/>
      <c r="JXF6" s="1"/>
      <c r="JXG6"/>
      <c r="JXH6" s="147"/>
      <c r="JXI6" s="1"/>
      <c r="JXJ6" s="1"/>
      <c r="JXK6" s="1"/>
      <c r="JXL6" s="1"/>
      <c r="JXU6" s="24"/>
      <c r="JXZ6" s="1"/>
      <c r="JYA6" s="140"/>
      <c r="JYB6" s="140"/>
      <c r="JYC6" s="140"/>
      <c r="JYD6" s="1"/>
      <c r="JYE6"/>
      <c r="JYF6" s="147"/>
      <c r="JYG6" s="1"/>
      <c r="JYH6" s="1"/>
      <c r="JYI6" s="1"/>
      <c r="JYJ6" s="1"/>
      <c r="JYS6" s="24"/>
      <c r="JYX6" s="1"/>
      <c r="JYY6" s="140"/>
      <c r="JYZ6" s="140"/>
      <c r="JZA6" s="140"/>
      <c r="JZB6" s="1"/>
      <c r="JZC6"/>
      <c r="JZD6" s="147"/>
      <c r="JZE6" s="1"/>
      <c r="JZF6" s="1"/>
      <c r="JZG6" s="1"/>
      <c r="JZH6" s="1"/>
      <c r="JZQ6" s="24"/>
      <c r="JZV6" s="1"/>
      <c r="JZW6" s="140"/>
      <c r="JZX6" s="140"/>
      <c r="JZY6" s="140"/>
      <c r="JZZ6" s="1"/>
      <c r="KAA6"/>
      <c r="KAB6" s="147"/>
      <c r="KAC6" s="1"/>
      <c r="KAD6" s="1"/>
      <c r="KAE6" s="1"/>
      <c r="KAF6" s="1"/>
      <c r="KAO6" s="24"/>
      <c r="KAT6" s="1"/>
      <c r="KAU6" s="140"/>
      <c r="KAV6" s="140"/>
      <c r="KAW6" s="140"/>
      <c r="KAX6" s="1"/>
      <c r="KAY6"/>
      <c r="KAZ6" s="147"/>
      <c r="KBA6" s="1"/>
      <c r="KBB6" s="1"/>
      <c r="KBC6" s="1"/>
      <c r="KBD6" s="1"/>
      <c r="KBM6" s="24"/>
      <c r="KBR6" s="1"/>
      <c r="KBS6" s="140"/>
      <c r="KBT6" s="140"/>
      <c r="KBU6" s="140"/>
      <c r="KBV6" s="1"/>
      <c r="KBW6"/>
      <c r="KBX6" s="147"/>
      <c r="KBY6" s="1"/>
      <c r="KBZ6" s="1"/>
      <c r="KCA6" s="1"/>
      <c r="KCB6" s="1"/>
      <c r="KCK6" s="24"/>
      <c r="KCP6" s="1"/>
      <c r="KCQ6" s="140"/>
      <c r="KCR6" s="140"/>
      <c r="KCS6" s="140"/>
      <c r="KCT6" s="1"/>
      <c r="KCU6"/>
      <c r="KCV6" s="147"/>
      <c r="KCW6" s="1"/>
      <c r="KCX6" s="1"/>
      <c r="KCY6" s="1"/>
      <c r="KCZ6" s="1"/>
      <c r="KDI6" s="24"/>
      <c r="KDN6" s="1"/>
      <c r="KDO6" s="140"/>
      <c r="KDP6" s="140"/>
      <c r="KDQ6" s="140"/>
      <c r="KDR6" s="1"/>
      <c r="KDS6"/>
      <c r="KDT6" s="147"/>
      <c r="KDU6" s="1"/>
      <c r="KDV6" s="1"/>
      <c r="KDW6" s="1"/>
      <c r="KDX6" s="1"/>
      <c r="KEG6" s="24"/>
      <c r="KEL6" s="1"/>
      <c r="KEM6" s="140"/>
      <c r="KEN6" s="140"/>
      <c r="KEO6" s="140"/>
      <c r="KEP6" s="1"/>
      <c r="KEQ6"/>
      <c r="KER6" s="147"/>
      <c r="KES6" s="1"/>
      <c r="KET6" s="1"/>
      <c r="KEU6" s="1"/>
      <c r="KEV6" s="1"/>
      <c r="KFE6" s="24"/>
      <c r="KFJ6" s="1"/>
      <c r="KFK6" s="140"/>
      <c r="KFL6" s="140"/>
      <c r="KFM6" s="140"/>
      <c r="KFN6" s="1"/>
      <c r="KFO6"/>
      <c r="KFP6" s="147"/>
      <c r="KFQ6" s="1"/>
      <c r="KFR6" s="1"/>
      <c r="KFS6" s="1"/>
      <c r="KFT6" s="1"/>
      <c r="KGC6" s="24"/>
      <c r="KGH6" s="1"/>
      <c r="KGI6" s="140"/>
      <c r="KGJ6" s="140"/>
      <c r="KGK6" s="140"/>
      <c r="KGL6" s="1"/>
      <c r="KGM6"/>
      <c r="KGN6" s="147"/>
      <c r="KGO6" s="1"/>
      <c r="KGP6" s="1"/>
      <c r="KGQ6" s="1"/>
      <c r="KGR6" s="1"/>
      <c r="KHA6" s="24"/>
      <c r="KHF6" s="1"/>
      <c r="KHG6" s="140"/>
      <c r="KHH6" s="140"/>
      <c r="KHI6" s="140"/>
      <c r="KHJ6" s="1"/>
      <c r="KHK6"/>
      <c r="KHL6" s="147"/>
      <c r="KHM6" s="1"/>
      <c r="KHN6" s="1"/>
      <c r="KHO6" s="1"/>
      <c r="KHP6" s="1"/>
      <c r="KHY6" s="24"/>
      <c r="KID6" s="1"/>
      <c r="KIE6" s="140"/>
      <c r="KIF6" s="140"/>
      <c r="KIG6" s="140"/>
      <c r="KIH6" s="1"/>
      <c r="KII6"/>
      <c r="KIJ6" s="147"/>
      <c r="KIK6" s="1"/>
      <c r="KIL6" s="1"/>
      <c r="KIM6" s="1"/>
      <c r="KIN6" s="1"/>
      <c r="KIW6" s="24"/>
      <c r="KJB6" s="1"/>
      <c r="KJC6" s="140"/>
      <c r="KJD6" s="140"/>
      <c r="KJE6" s="140"/>
      <c r="KJF6" s="1"/>
      <c r="KJG6"/>
      <c r="KJH6" s="147"/>
      <c r="KJI6" s="1"/>
      <c r="KJJ6" s="1"/>
      <c r="KJK6" s="1"/>
      <c r="KJL6" s="1"/>
      <c r="KJU6" s="24"/>
      <c r="KJZ6" s="1"/>
      <c r="KKA6" s="140"/>
      <c r="KKB6" s="140"/>
      <c r="KKC6" s="140"/>
      <c r="KKD6" s="1"/>
      <c r="KKE6"/>
      <c r="KKF6" s="147"/>
      <c r="KKG6" s="1"/>
      <c r="KKH6" s="1"/>
      <c r="KKI6" s="1"/>
      <c r="KKJ6" s="1"/>
      <c r="KKS6" s="24"/>
      <c r="KKX6" s="1"/>
      <c r="KKY6" s="140"/>
      <c r="KKZ6" s="140"/>
      <c r="KLA6" s="140"/>
      <c r="KLB6" s="1"/>
      <c r="KLC6"/>
      <c r="KLD6" s="147"/>
      <c r="KLE6" s="1"/>
      <c r="KLF6" s="1"/>
      <c r="KLG6" s="1"/>
      <c r="KLH6" s="1"/>
      <c r="KLQ6" s="24"/>
      <c r="KLV6" s="1"/>
      <c r="KLW6" s="140"/>
      <c r="KLX6" s="140"/>
      <c r="KLY6" s="140"/>
      <c r="KLZ6" s="1"/>
      <c r="KMA6"/>
      <c r="KMB6" s="147"/>
      <c r="KMC6" s="1"/>
      <c r="KMD6" s="1"/>
      <c r="KME6" s="1"/>
      <c r="KMF6" s="1"/>
      <c r="KMO6" s="24"/>
      <c r="KMT6" s="1"/>
      <c r="KMU6" s="140"/>
      <c r="KMV6" s="140"/>
      <c r="KMW6" s="140"/>
      <c r="KMX6" s="1"/>
      <c r="KMY6"/>
      <c r="KMZ6" s="147"/>
      <c r="KNA6" s="1"/>
      <c r="KNB6" s="1"/>
      <c r="KNC6" s="1"/>
      <c r="KND6" s="1"/>
      <c r="KNM6" s="24"/>
      <c r="KNR6" s="1"/>
      <c r="KNS6" s="140"/>
      <c r="KNT6" s="140"/>
      <c r="KNU6" s="140"/>
      <c r="KNV6" s="1"/>
      <c r="KNW6"/>
      <c r="KNX6" s="147"/>
      <c r="KNY6" s="1"/>
      <c r="KNZ6" s="1"/>
      <c r="KOA6" s="1"/>
      <c r="KOB6" s="1"/>
      <c r="KOK6" s="24"/>
      <c r="KOP6" s="1"/>
      <c r="KOQ6" s="140"/>
      <c r="KOR6" s="140"/>
      <c r="KOS6" s="140"/>
      <c r="KOT6" s="1"/>
      <c r="KOU6"/>
      <c r="KOV6" s="147"/>
      <c r="KOW6" s="1"/>
      <c r="KOX6" s="1"/>
      <c r="KOY6" s="1"/>
      <c r="KOZ6" s="1"/>
      <c r="KPI6" s="24"/>
      <c r="KPN6" s="1"/>
      <c r="KPO6" s="140"/>
      <c r="KPP6" s="140"/>
      <c r="KPQ6" s="140"/>
      <c r="KPR6" s="1"/>
      <c r="KPS6"/>
      <c r="KPT6" s="147"/>
      <c r="KPU6" s="1"/>
      <c r="KPV6" s="1"/>
      <c r="KPW6" s="1"/>
      <c r="KPX6" s="1"/>
      <c r="KQG6" s="24"/>
      <c r="KQL6" s="1"/>
      <c r="KQM6" s="140"/>
      <c r="KQN6" s="140"/>
      <c r="KQO6" s="140"/>
      <c r="KQP6" s="1"/>
      <c r="KQQ6"/>
      <c r="KQR6" s="147"/>
      <c r="KQS6" s="1"/>
      <c r="KQT6" s="1"/>
      <c r="KQU6" s="1"/>
      <c r="KQV6" s="1"/>
      <c r="KRE6" s="24"/>
      <c r="KRJ6" s="1"/>
      <c r="KRK6" s="140"/>
      <c r="KRL6" s="140"/>
      <c r="KRM6" s="140"/>
      <c r="KRN6" s="1"/>
      <c r="KRO6"/>
      <c r="KRP6" s="147"/>
      <c r="KRQ6" s="1"/>
      <c r="KRR6" s="1"/>
      <c r="KRS6" s="1"/>
      <c r="KRT6" s="1"/>
      <c r="KSC6" s="24"/>
      <c r="KSH6" s="1"/>
      <c r="KSI6" s="140"/>
      <c r="KSJ6" s="140"/>
      <c r="KSK6" s="140"/>
      <c r="KSL6" s="1"/>
      <c r="KSM6"/>
      <c r="KSN6" s="147"/>
      <c r="KSO6" s="1"/>
      <c r="KSP6" s="1"/>
      <c r="KSQ6" s="1"/>
      <c r="KSR6" s="1"/>
      <c r="KTA6" s="24"/>
      <c r="KTF6" s="1"/>
      <c r="KTG6" s="140"/>
      <c r="KTH6" s="140"/>
      <c r="KTI6" s="140"/>
      <c r="KTJ6" s="1"/>
      <c r="KTK6"/>
      <c r="KTL6" s="147"/>
      <c r="KTM6" s="1"/>
      <c r="KTN6" s="1"/>
      <c r="KTO6" s="1"/>
      <c r="KTP6" s="1"/>
      <c r="KTY6" s="24"/>
      <c r="KUD6" s="1"/>
      <c r="KUE6" s="140"/>
      <c r="KUF6" s="140"/>
      <c r="KUG6" s="140"/>
      <c r="KUH6" s="1"/>
      <c r="KUI6"/>
      <c r="KUJ6" s="147"/>
      <c r="KUK6" s="1"/>
      <c r="KUL6" s="1"/>
      <c r="KUM6" s="1"/>
      <c r="KUN6" s="1"/>
      <c r="KUW6" s="24"/>
      <c r="KVB6" s="1"/>
      <c r="KVC6" s="140"/>
      <c r="KVD6" s="140"/>
      <c r="KVE6" s="140"/>
      <c r="KVF6" s="1"/>
      <c r="KVG6"/>
      <c r="KVH6" s="147"/>
      <c r="KVI6" s="1"/>
      <c r="KVJ6" s="1"/>
      <c r="KVK6" s="1"/>
      <c r="KVL6" s="1"/>
      <c r="KVU6" s="24"/>
      <c r="KVZ6" s="1"/>
      <c r="KWA6" s="140"/>
      <c r="KWB6" s="140"/>
      <c r="KWC6" s="140"/>
      <c r="KWD6" s="1"/>
      <c r="KWE6"/>
      <c r="KWF6" s="147"/>
      <c r="KWG6" s="1"/>
      <c r="KWH6" s="1"/>
      <c r="KWI6" s="1"/>
      <c r="KWJ6" s="1"/>
      <c r="KWS6" s="24"/>
      <c r="KWX6" s="1"/>
      <c r="KWY6" s="140"/>
      <c r="KWZ6" s="140"/>
      <c r="KXA6" s="140"/>
      <c r="KXB6" s="1"/>
      <c r="KXC6"/>
      <c r="KXD6" s="147"/>
      <c r="KXE6" s="1"/>
      <c r="KXF6" s="1"/>
      <c r="KXG6" s="1"/>
      <c r="KXH6" s="1"/>
      <c r="KXQ6" s="24"/>
      <c r="KXV6" s="1"/>
      <c r="KXW6" s="140"/>
      <c r="KXX6" s="140"/>
      <c r="KXY6" s="140"/>
      <c r="KXZ6" s="1"/>
      <c r="KYA6"/>
      <c r="KYB6" s="147"/>
      <c r="KYC6" s="1"/>
      <c r="KYD6" s="1"/>
      <c r="KYE6" s="1"/>
      <c r="KYF6" s="1"/>
      <c r="KYO6" s="24"/>
      <c r="KYT6" s="1"/>
      <c r="KYU6" s="140"/>
      <c r="KYV6" s="140"/>
      <c r="KYW6" s="140"/>
      <c r="KYX6" s="1"/>
      <c r="KYY6"/>
      <c r="KYZ6" s="147"/>
      <c r="KZA6" s="1"/>
      <c r="KZB6" s="1"/>
      <c r="KZC6" s="1"/>
      <c r="KZD6" s="1"/>
      <c r="KZM6" s="24"/>
      <c r="KZR6" s="1"/>
      <c r="KZS6" s="140"/>
      <c r="KZT6" s="140"/>
      <c r="KZU6" s="140"/>
      <c r="KZV6" s="1"/>
      <c r="KZW6"/>
      <c r="KZX6" s="147"/>
      <c r="KZY6" s="1"/>
      <c r="KZZ6" s="1"/>
      <c r="LAA6" s="1"/>
      <c r="LAB6" s="1"/>
      <c r="LAK6" s="24"/>
      <c r="LAP6" s="1"/>
      <c r="LAQ6" s="140"/>
      <c r="LAR6" s="140"/>
      <c r="LAS6" s="140"/>
      <c r="LAT6" s="1"/>
      <c r="LAU6"/>
      <c r="LAV6" s="147"/>
      <c r="LAW6" s="1"/>
      <c r="LAX6" s="1"/>
      <c r="LAY6" s="1"/>
      <c r="LAZ6" s="1"/>
      <c r="LBI6" s="24"/>
      <c r="LBN6" s="1"/>
      <c r="LBO6" s="140"/>
      <c r="LBP6" s="140"/>
      <c r="LBQ6" s="140"/>
      <c r="LBR6" s="1"/>
      <c r="LBS6"/>
      <c r="LBT6" s="147"/>
      <c r="LBU6" s="1"/>
      <c r="LBV6" s="1"/>
      <c r="LBW6" s="1"/>
      <c r="LBX6" s="1"/>
      <c r="LCG6" s="24"/>
      <c r="LCL6" s="1"/>
      <c r="LCM6" s="140"/>
      <c r="LCN6" s="140"/>
      <c r="LCO6" s="140"/>
      <c r="LCP6" s="1"/>
      <c r="LCQ6"/>
      <c r="LCR6" s="147"/>
      <c r="LCS6" s="1"/>
      <c r="LCT6" s="1"/>
      <c r="LCU6" s="1"/>
      <c r="LCV6" s="1"/>
      <c r="LDE6" s="24"/>
      <c r="LDJ6" s="1"/>
      <c r="LDK6" s="140"/>
      <c r="LDL6" s="140"/>
      <c r="LDM6" s="140"/>
      <c r="LDN6" s="1"/>
      <c r="LDO6"/>
      <c r="LDP6" s="147"/>
      <c r="LDQ6" s="1"/>
      <c r="LDR6" s="1"/>
      <c r="LDS6" s="1"/>
      <c r="LDT6" s="1"/>
      <c r="LEC6" s="24"/>
      <c r="LEH6" s="1"/>
      <c r="LEI6" s="140"/>
      <c r="LEJ6" s="140"/>
      <c r="LEK6" s="140"/>
      <c r="LEL6" s="1"/>
      <c r="LEM6"/>
      <c r="LEN6" s="147"/>
      <c r="LEO6" s="1"/>
      <c r="LEP6" s="1"/>
      <c r="LEQ6" s="1"/>
      <c r="LER6" s="1"/>
      <c r="LFA6" s="24"/>
      <c r="LFF6" s="1"/>
      <c r="LFG6" s="140"/>
      <c r="LFH6" s="140"/>
      <c r="LFI6" s="140"/>
      <c r="LFJ6" s="1"/>
      <c r="LFK6"/>
      <c r="LFL6" s="147"/>
      <c r="LFM6" s="1"/>
      <c r="LFN6" s="1"/>
      <c r="LFO6" s="1"/>
      <c r="LFP6" s="1"/>
      <c r="LFY6" s="24"/>
      <c r="LGD6" s="1"/>
      <c r="LGE6" s="140"/>
      <c r="LGF6" s="140"/>
      <c r="LGG6" s="140"/>
      <c r="LGH6" s="1"/>
      <c r="LGI6"/>
      <c r="LGJ6" s="147"/>
      <c r="LGK6" s="1"/>
      <c r="LGL6" s="1"/>
      <c r="LGM6" s="1"/>
      <c r="LGN6" s="1"/>
      <c r="LGW6" s="24"/>
      <c r="LHB6" s="1"/>
      <c r="LHC6" s="140"/>
      <c r="LHD6" s="140"/>
      <c r="LHE6" s="140"/>
      <c r="LHF6" s="1"/>
      <c r="LHG6"/>
      <c r="LHH6" s="147"/>
      <c r="LHI6" s="1"/>
      <c r="LHJ6" s="1"/>
      <c r="LHK6" s="1"/>
      <c r="LHL6" s="1"/>
      <c r="LHU6" s="24"/>
      <c r="LHZ6" s="1"/>
      <c r="LIA6" s="140"/>
      <c r="LIB6" s="140"/>
      <c r="LIC6" s="140"/>
      <c r="LID6" s="1"/>
      <c r="LIE6"/>
      <c r="LIF6" s="147"/>
      <c r="LIG6" s="1"/>
      <c r="LIH6" s="1"/>
      <c r="LII6" s="1"/>
      <c r="LIJ6" s="1"/>
      <c r="LIS6" s="24"/>
      <c r="LIX6" s="1"/>
      <c r="LIY6" s="140"/>
      <c r="LIZ6" s="140"/>
      <c r="LJA6" s="140"/>
      <c r="LJB6" s="1"/>
      <c r="LJC6"/>
      <c r="LJD6" s="147"/>
      <c r="LJE6" s="1"/>
      <c r="LJF6" s="1"/>
      <c r="LJG6" s="1"/>
      <c r="LJH6" s="1"/>
      <c r="LJQ6" s="24"/>
      <c r="LJV6" s="1"/>
      <c r="LJW6" s="140"/>
      <c r="LJX6" s="140"/>
      <c r="LJY6" s="140"/>
      <c r="LJZ6" s="1"/>
      <c r="LKA6"/>
      <c r="LKB6" s="147"/>
      <c r="LKC6" s="1"/>
      <c r="LKD6" s="1"/>
      <c r="LKE6" s="1"/>
      <c r="LKF6" s="1"/>
      <c r="LKO6" s="24"/>
      <c r="LKT6" s="1"/>
      <c r="LKU6" s="140"/>
      <c r="LKV6" s="140"/>
      <c r="LKW6" s="140"/>
      <c r="LKX6" s="1"/>
      <c r="LKY6"/>
      <c r="LKZ6" s="147"/>
      <c r="LLA6" s="1"/>
      <c r="LLB6" s="1"/>
      <c r="LLC6" s="1"/>
      <c r="LLD6" s="1"/>
      <c r="LLM6" s="24"/>
      <c r="LLR6" s="1"/>
      <c r="LLS6" s="140"/>
      <c r="LLT6" s="140"/>
      <c r="LLU6" s="140"/>
      <c r="LLV6" s="1"/>
      <c r="LLW6"/>
      <c r="LLX6" s="147"/>
      <c r="LLY6" s="1"/>
      <c r="LLZ6" s="1"/>
      <c r="LMA6" s="1"/>
      <c r="LMB6" s="1"/>
      <c r="LMK6" s="24"/>
      <c r="LMP6" s="1"/>
      <c r="LMQ6" s="140"/>
      <c r="LMR6" s="140"/>
      <c r="LMS6" s="140"/>
      <c r="LMT6" s="1"/>
      <c r="LMU6"/>
      <c r="LMV6" s="147"/>
      <c r="LMW6" s="1"/>
      <c r="LMX6" s="1"/>
      <c r="LMY6" s="1"/>
      <c r="LMZ6" s="1"/>
      <c r="LNI6" s="24"/>
      <c r="LNN6" s="1"/>
      <c r="LNO6" s="140"/>
      <c r="LNP6" s="140"/>
      <c r="LNQ6" s="140"/>
      <c r="LNR6" s="1"/>
      <c r="LNS6"/>
      <c r="LNT6" s="147"/>
      <c r="LNU6" s="1"/>
      <c r="LNV6" s="1"/>
      <c r="LNW6" s="1"/>
      <c r="LNX6" s="1"/>
      <c r="LOG6" s="24"/>
      <c r="LOL6" s="1"/>
      <c r="LOM6" s="140"/>
      <c r="LON6" s="140"/>
      <c r="LOO6" s="140"/>
      <c r="LOP6" s="1"/>
      <c r="LOQ6"/>
      <c r="LOR6" s="147"/>
      <c r="LOS6" s="1"/>
      <c r="LOT6" s="1"/>
      <c r="LOU6" s="1"/>
      <c r="LOV6" s="1"/>
      <c r="LPE6" s="24"/>
      <c r="LPJ6" s="1"/>
      <c r="LPK6" s="140"/>
      <c r="LPL6" s="140"/>
      <c r="LPM6" s="140"/>
      <c r="LPN6" s="1"/>
      <c r="LPO6"/>
      <c r="LPP6" s="147"/>
      <c r="LPQ6" s="1"/>
      <c r="LPR6" s="1"/>
      <c r="LPS6" s="1"/>
      <c r="LPT6" s="1"/>
      <c r="LQC6" s="24"/>
      <c r="LQH6" s="1"/>
      <c r="LQI6" s="140"/>
      <c r="LQJ6" s="140"/>
      <c r="LQK6" s="140"/>
      <c r="LQL6" s="1"/>
      <c r="LQM6"/>
      <c r="LQN6" s="147"/>
      <c r="LQO6" s="1"/>
      <c r="LQP6" s="1"/>
      <c r="LQQ6" s="1"/>
      <c r="LQR6" s="1"/>
      <c r="LRA6" s="24"/>
      <c r="LRF6" s="1"/>
      <c r="LRG6" s="140"/>
      <c r="LRH6" s="140"/>
      <c r="LRI6" s="140"/>
      <c r="LRJ6" s="1"/>
      <c r="LRK6"/>
      <c r="LRL6" s="147"/>
      <c r="LRM6" s="1"/>
      <c r="LRN6" s="1"/>
      <c r="LRO6" s="1"/>
      <c r="LRP6" s="1"/>
      <c r="LRY6" s="24"/>
      <c r="LSD6" s="1"/>
      <c r="LSE6" s="140"/>
      <c r="LSF6" s="140"/>
      <c r="LSG6" s="140"/>
      <c r="LSH6" s="1"/>
      <c r="LSI6"/>
      <c r="LSJ6" s="147"/>
      <c r="LSK6" s="1"/>
      <c r="LSL6" s="1"/>
      <c r="LSM6" s="1"/>
      <c r="LSN6" s="1"/>
      <c r="LSW6" s="24"/>
      <c r="LTB6" s="1"/>
      <c r="LTC6" s="140"/>
      <c r="LTD6" s="140"/>
      <c r="LTE6" s="140"/>
      <c r="LTF6" s="1"/>
      <c r="LTG6"/>
      <c r="LTH6" s="147"/>
      <c r="LTI6" s="1"/>
      <c r="LTJ6" s="1"/>
      <c r="LTK6" s="1"/>
      <c r="LTL6" s="1"/>
      <c r="LTU6" s="24"/>
      <c r="LTZ6" s="1"/>
      <c r="LUA6" s="140"/>
      <c r="LUB6" s="140"/>
      <c r="LUC6" s="140"/>
      <c r="LUD6" s="1"/>
      <c r="LUE6"/>
      <c r="LUF6" s="147"/>
      <c r="LUG6" s="1"/>
      <c r="LUH6" s="1"/>
      <c r="LUI6" s="1"/>
      <c r="LUJ6" s="1"/>
      <c r="LUS6" s="24"/>
      <c r="LUX6" s="1"/>
      <c r="LUY6" s="140"/>
      <c r="LUZ6" s="140"/>
      <c r="LVA6" s="140"/>
      <c r="LVB6" s="1"/>
      <c r="LVC6"/>
      <c r="LVD6" s="147"/>
      <c r="LVE6" s="1"/>
      <c r="LVF6" s="1"/>
      <c r="LVG6" s="1"/>
      <c r="LVH6" s="1"/>
      <c r="LVQ6" s="24"/>
      <c r="LVV6" s="1"/>
      <c r="LVW6" s="140"/>
      <c r="LVX6" s="140"/>
      <c r="LVY6" s="140"/>
      <c r="LVZ6" s="1"/>
      <c r="LWA6"/>
      <c r="LWB6" s="147"/>
      <c r="LWC6" s="1"/>
      <c r="LWD6" s="1"/>
      <c r="LWE6" s="1"/>
      <c r="LWF6" s="1"/>
      <c r="LWO6" s="24"/>
      <c r="LWT6" s="1"/>
      <c r="LWU6" s="140"/>
      <c r="LWV6" s="140"/>
      <c r="LWW6" s="140"/>
      <c r="LWX6" s="1"/>
      <c r="LWY6"/>
      <c r="LWZ6" s="147"/>
      <c r="LXA6" s="1"/>
      <c r="LXB6" s="1"/>
      <c r="LXC6" s="1"/>
      <c r="LXD6" s="1"/>
      <c r="LXM6" s="24"/>
      <c r="LXR6" s="1"/>
      <c r="LXS6" s="140"/>
      <c r="LXT6" s="140"/>
      <c r="LXU6" s="140"/>
      <c r="LXV6" s="1"/>
      <c r="LXW6"/>
      <c r="LXX6" s="147"/>
      <c r="LXY6" s="1"/>
      <c r="LXZ6" s="1"/>
      <c r="LYA6" s="1"/>
      <c r="LYB6" s="1"/>
      <c r="LYK6" s="24"/>
      <c r="LYP6" s="1"/>
      <c r="LYQ6" s="140"/>
      <c r="LYR6" s="140"/>
      <c r="LYS6" s="140"/>
      <c r="LYT6" s="1"/>
      <c r="LYU6"/>
      <c r="LYV6" s="147"/>
      <c r="LYW6" s="1"/>
      <c r="LYX6" s="1"/>
      <c r="LYY6" s="1"/>
      <c r="LYZ6" s="1"/>
      <c r="LZI6" s="24"/>
      <c r="LZN6" s="1"/>
      <c r="LZO6" s="140"/>
      <c r="LZP6" s="140"/>
      <c r="LZQ6" s="140"/>
      <c r="LZR6" s="1"/>
      <c r="LZS6"/>
      <c r="LZT6" s="147"/>
      <c r="LZU6" s="1"/>
      <c r="LZV6" s="1"/>
      <c r="LZW6" s="1"/>
      <c r="LZX6" s="1"/>
      <c r="MAG6" s="24"/>
      <c r="MAL6" s="1"/>
      <c r="MAM6" s="140"/>
      <c r="MAN6" s="140"/>
      <c r="MAO6" s="140"/>
      <c r="MAP6" s="1"/>
      <c r="MAQ6"/>
      <c r="MAR6" s="147"/>
      <c r="MAS6" s="1"/>
      <c r="MAT6" s="1"/>
      <c r="MAU6" s="1"/>
      <c r="MAV6" s="1"/>
      <c r="MBE6" s="24"/>
      <c r="MBJ6" s="1"/>
      <c r="MBK6" s="140"/>
      <c r="MBL6" s="140"/>
      <c r="MBM6" s="140"/>
      <c r="MBN6" s="1"/>
      <c r="MBO6"/>
      <c r="MBP6" s="147"/>
      <c r="MBQ6" s="1"/>
      <c r="MBR6" s="1"/>
      <c r="MBS6" s="1"/>
      <c r="MBT6" s="1"/>
      <c r="MCC6" s="24"/>
      <c r="MCH6" s="1"/>
      <c r="MCI6" s="140"/>
      <c r="MCJ6" s="140"/>
      <c r="MCK6" s="140"/>
      <c r="MCL6" s="1"/>
      <c r="MCM6"/>
      <c r="MCN6" s="147"/>
      <c r="MCO6" s="1"/>
      <c r="MCP6" s="1"/>
      <c r="MCQ6" s="1"/>
      <c r="MCR6" s="1"/>
      <c r="MDA6" s="24"/>
      <c r="MDF6" s="1"/>
      <c r="MDG6" s="140"/>
      <c r="MDH6" s="140"/>
      <c r="MDI6" s="140"/>
      <c r="MDJ6" s="1"/>
      <c r="MDK6"/>
      <c r="MDL6" s="147"/>
      <c r="MDM6" s="1"/>
      <c r="MDN6" s="1"/>
      <c r="MDO6" s="1"/>
      <c r="MDP6" s="1"/>
      <c r="MDY6" s="24"/>
      <c r="MED6" s="1"/>
      <c r="MEE6" s="140"/>
      <c r="MEF6" s="140"/>
      <c r="MEG6" s="140"/>
      <c r="MEH6" s="1"/>
      <c r="MEI6"/>
      <c r="MEJ6" s="147"/>
      <c r="MEK6" s="1"/>
      <c r="MEL6" s="1"/>
      <c r="MEM6" s="1"/>
      <c r="MEN6" s="1"/>
      <c r="MEW6" s="24"/>
      <c r="MFB6" s="1"/>
      <c r="MFC6" s="140"/>
      <c r="MFD6" s="140"/>
      <c r="MFE6" s="140"/>
      <c r="MFF6" s="1"/>
      <c r="MFG6"/>
      <c r="MFH6" s="147"/>
      <c r="MFI6" s="1"/>
      <c r="MFJ6" s="1"/>
      <c r="MFK6" s="1"/>
      <c r="MFL6" s="1"/>
      <c r="MFU6" s="24"/>
      <c r="MFZ6" s="1"/>
      <c r="MGA6" s="140"/>
      <c r="MGB6" s="140"/>
      <c r="MGC6" s="140"/>
      <c r="MGD6" s="1"/>
      <c r="MGE6"/>
      <c r="MGF6" s="147"/>
      <c r="MGG6" s="1"/>
      <c r="MGH6" s="1"/>
      <c r="MGI6" s="1"/>
      <c r="MGJ6" s="1"/>
      <c r="MGS6" s="24"/>
      <c r="MGX6" s="1"/>
      <c r="MGY6" s="140"/>
      <c r="MGZ6" s="140"/>
      <c r="MHA6" s="140"/>
      <c r="MHB6" s="1"/>
      <c r="MHC6"/>
      <c r="MHD6" s="147"/>
      <c r="MHE6" s="1"/>
      <c r="MHF6" s="1"/>
      <c r="MHG6" s="1"/>
      <c r="MHH6" s="1"/>
      <c r="MHQ6" s="24"/>
      <c r="MHV6" s="1"/>
      <c r="MHW6" s="140"/>
      <c r="MHX6" s="140"/>
      <c r="MHY6" s="140"/>
      <c r="MHZ6" s="1"/>
      <c r="MIA6"/>
      <c r="MIB6" s="147"/>
      <c r="MIC6" s="1"/>
      <c r="MID6" s="1"/>
      <c r="MIE6" s="1"/>
      <c r="MIF6" s="1"/>
      <c r="MIO6" s="24"/>
      <c r="MIT6" s="1"/>
      <c r="MIU6" s="140"/>
      <c r="MIV6" s="140"/>
      <c r="MIW6" s="140"/>
      <c r="MIX6" s="1"/>
      <c r="MIY6"/>
      <c r="MIZ6" s="147"/>
      <c r="MJA6" s="1"/>
      <c r="MJB6" s="1"/>
      <c r="MJC6" s="1"/>
      <c r="MJD6" s="1"/>
      <c r="MJM6" s="24"/>
      <c r="MJR6" s="1"/>
      <c r="MJS6" s="140"/>
      <c r="MJT6" s="140"/>
      <c r="MJU6" s="140"/>
      <c r="MJV6" s="1"/>
      <c r="MJW6"/>
      <c r="MJX6" s="147"/>
      <c r="MJY6" s="1"/>
      <c r="MJZ6" s="1"/>
      <c r="MKA6" s="1"/>
      <c r="MKB6" s="1"/>
      <c r="MKK6" s="24"/>
      <c r="MKP6" s="1"/>
      <c r="MKQ6" s="140"/>
      <c r="MKR6" s="140"/>
      <c r="MKS6" s="140"/>
      <c r="MKT6" s="1"/>
      <c r="MKU6"/>
      <c r="MKV6" s="147"/>
      <c r="MKW6" s="1"/>
      <c r="MKX6" s="1"/>
      <c r="MKY6" s="1"/>
      <c r="MKZ6" s="1"/>
      <c r="MLI6" s="24"/>
      <c r="MLN6" s="1"/>
      <c r="MLO6" s="140"/>
      <c r="MLP6" s="140"/>
      <c r="MLQ6" s="140"/>
      <c r="MLR6" s="1"/>
      <c r="MLS6"/>
      <c r="MLT6" s="147"/>
      <c r="MLU6" s="1"/>
      <c r="MLV6" s="1"/>
      <c r="MLW6" s="1"/>
      <c r="MLX6" s="1"/>
      <c r="MMG6" s="24"/>
      <c r="MML6" s="1"/>
      <c r="MMM6" s="140"/>
      <c r="MMN6" s="140"/>
      <c r="MMO6" s="140"/>
      <c r="MMP6" s="1"/>
      <c r="MMQ6"/>
      <c r="MMR6" s="147"/>
      <c r="MMS6" s="1"/>
      <c r="MMT6" s="1"/>
      <c r="MMU6" s="1"/>
      <c r="MMV6" s="1"/>
      <c r="MNE6" s="24"/>
      <c r="MNJ6" s="1"/>
      <c r="MNK6" s="140"/>
      <c r="MNL6" s="140"/>
      <c r="MNM6" s="140"/>
      <c r="MNN6" s="1"/>
      <c r="MNO6"/>
      <c r="MNP6" s="147"/>
      <c r="MNQ6" s="1"/>
      <c r="MNR6" s="1"/>
      <c r="MNS6" s="1"/>
      <c r="MNT6" s="1"/>
      <c r="MOC6" s="24"/>
      <c r="MOH6" s="1"/>
      <c r="MOI6" s="140"/>
      <c r="MOJ6" s="140"/>
      <c r="MOK6" s="140"/>
      <c r="MOL6" s="1"/>
      <c r="MOM6"/>
      <c r="MON6" s="147"/>
      <c r="MOO6" s="1"/>
      <c r="MOP6" s="1"/>
      <c r="MOQ6" s="1"/>
      <c r="MOR6" s="1"/>
      <c r="MPA6" s="24"/>
      <c r="MPF6" s="1"/>
      <c r="MPG6" s="140"/>
      <c r="MPH6" s="140"/>
      <c r="MPI6" s="140"/>
      <c r="MPJ6" s="1"/>
      <c r="MPK6"/>
      <c r="MPL6" s="147"/>
      <c r="MPM6" s="1"/>
      <c r="MPN6" s="1"/>
      <c r="MPO6" s="1"/>
      <c r="MPP6" s="1"/>
      <c r="MPY6" s="24"/>
      <c r="MQD6" s="1"/>
      <c r="MQE6" s="140"/>
      <c r="MQF6" s="140"/>
      <c r="MQG6" s="140"/>
      <c r="MQH6" s="1"/>
      <c r="MQI6"/>
      <c r="MQJ6" s="147"/>
      <c r="MQK6" s="1"/>
      <c r="MQL6" s="1"/>
      <c r="MQM6" s="1"/>
      <c r="MQN6" s="1"/>
      <c r="MQW6" s="24"/>
      <c r="MRB6" s="1"/>
      <c r="MRC6" s="140"/>
      <c r="MRD6" s="140"/>
      <c r="MRE6" s="140"/>
      <c r="MRF6" s="1"/>
      <c r="MRG6"/>
      <c r="MRH6" s="147"/>
      <c r="MRI6" s="1"/>
      <c r="MRJ6" s="1"/>
      <c r="MRK6" s="1"/>
      <c r="MRL6" s="1"/>
      <c r="MRU6" s="24"/>
      <c r="MRZ6" s="1"/>
      <c r="MSA6" s="140"/>
      <c r="MSB6" s="140"/>
      <c r="MSC6" s="140"/>
      <c r="MSD6" s="1"/>
      <c r="MSE6"/>
      <c r="MSF6" s="147"/>
      <c r="MSG6" s="1"/>
      <c r="MSH6" s="1"/>
      <c r="MSI6" s="1"/>
      <c r="MSJ6" s="1"/>
      <c r="MSS6" s="24"/>
      <c r="MSX6" s="1"/>
      <c r="MSY6" s="140"/>
      <c r="MSZ6" s="140"/>
      <c r="MTA6" s="140"/>
      <c r="MTB6" s="1"/>
      <c r="MTC6"/>
      <c r="MTD6" s="147"/>
      <c r="MTE6" s="1"/>
      <c r="MTF6" s="1"/>
      <c r="MTG6" s="1"/>
      <c r="MTH6" s="1"/>
      <c r="MTQ6" s="24"/>
      <c r="MTV6" s="1"/>
      <c r="MTW6" s="140"/>
      <c r="MTX6" s="140"/>
      <c r="MTY6" s="140"/>
      <c r="MTZ6" s="1"/>
      <c r="MUA6"/>
      <c r="MUB6" s="147"/>
      <c r="MUC6" s="1"/>
      <c r="MUD6" s="1"/>
      <c r="MUE6" s="1"/>
      <c r="MUF6" s="1"/>
      <c r="MUO6" s="24"/>
      <c r="MUT6" s="1"/>
      <c r="MUU6" s="140"/>
      <c r="MUV6" s="140"/>
      <c r="MUW6" s="140"/>
      <c r="MUX6" s="1"/>
      <c r="MUY6"/>
      <c r="MUZ6" s="147"/>
      <c r="MVA6" s="1"/>
      <c r="MVB6" s="1"/>
      <c r="MVC6" s="1"/>
      <c r="MVD6" s="1"/>
      <c r="MVM6" s="24"/>
      <c r="MVR6" s="1"/>
      <c r="MVS6" s="140"/>
      <c r="MVT6" s="140"/>
      <c r="MVU6" s="140"/>
      <c r="MVV6" s="1"/>
      <c r="MVW6"/>
      <c r="MVX6" s="147"/>
      <c r="MVY6" s="1"/>
      <c r="MVZ6" s="1"/>
      <c r="MWA6" s="1"/>
      <c r="MWB6" s="1"/>
      <c r="MWK6" s="24"/>
      <c r="MWP6" s="1"/>
      <c r="MWQ6" s="140"/>
      <c r="MWR6" s="140"/>
      <c r="MWS6" s="140"/>
      <c r="MWT6" s="1"/>
      <c r="MWU6"/>
      <c r="MWV6" s="147"/>
      <c r="MWW6" s="1"/>
      <c r="MWX6" s="1"/>
      <c r="MWY6" s="1"/>
      <c r="MWZ6" s="1"/>
      <c r="MXI6" s="24"/>
      <c r="MXN6" s="1"/>
      <c r="MXO6" s="140"/>
      <c r="MXP6" s="140"/>
      <c r="MXQ6" s="140"/>
      <c r="MXR6" s="1"/>
      <c r="MXS6"/>
      <c r="MXT6" s="147"/>
      <c r="MXU6" s="1"/>
      <c r="MXV6" s="1"/>
      <c r="MXW6" s="1"/>
      <c r="MXX6" s="1"/>
      <c r="MYG6" s="24"/>
      <c r="MYL6" s="1"/>
      <c r="MYM6" s="140"/>
      <c r="MYN6" s="140"/>
      <c r="MYO6" s="140"/>
      <c r="MYP6" s="1"/>
      <c r="MYQ6"/>
      <c r="MYR6" s="147"/>
      <c r="MYS6" s="1"/>
      <c r="MYT6" s="1"/>
      <c r="MYU6" s="1"/>
      <c r="MYV6" s="1"/>
      <c r="MZE6" s="24"/>
      <c r="MZJ6" s="1"/>
      <c r="MZK6" s="140"/>
      <c r="MZL6" s="140"/>
      <c r="MZM6" s="140"/>
      <c r="MZN6" s="1"/>
      <c r="MZO6"/>
      <c r="MZP6" s="147"/>
      <c r="MZQ6" s="1"/>
      <c r="MZR6" s="1"/>
      <c r="MZS6" s="1"/>
      <c r="MZT6" s="1"/>
      <c r="NAC6" s="24"/>
      <c r="NAH6" s="1"/>
      <c r="NAI6" s="140"/>
      <c r="NAJ6" s="140"/>
      <c r="NAK6" s="140"/>
      <c r="NAL6" s="1"/>
      <c r="NAM6"/>
      <c r="NAN6" s="147"/>
      <c r="NAO6" s="1"/>
      <c r="NAP6" s="1"/>
      <c r="NAQ6" s="1"/>
      <c r="NAR6" s="1"/>
      <c r="NBA6" s="24"/>
      <c r="NBF6" s="1"/>
      <c r="NBG6" s="140"/>
      <c r="NBH6" s="140"/>
      <c r="NBI6" s="140"/>
      <c r="NBJ6" s="1"/>
      <c r="NBK6"/>
      <c r="NBL6" s="147"/>
      <c r="NBM6" s="1"/>
      <c r="NBN6" s="1"/>
      <c r="NBO6" s="1"/>
      <c r="NBP6" s="1"/>
      <c r="NBY6" s="24"/>
      <c r="NCD6" s="1"/>
      <c r="NCE6" s="140"/>
      <c r="NCF6" s="140"/>
      <c r="NCG6" s="140"/>
      <c r="NCH6" s="1"/>
      <c r="NCI6"/>
      <c r="NCJ6" s="147"/>
      <c r="NCK6" s="1"/>
      <c r="NCL6" s="1"/>
      <c r="NCM6" s="1"/>
      <c r="NCN6" s="1"/>
      <c r="NCW6" s="24"/>
      <c r="NDB6" s="1"/>
      <c r="NDC6" s="140"/>
      <c r="NDD6" s="140"/>
      <c r="NDE6" s="140"/>
      <c r="NDF6" s="1"/>
      <c r="NDG6"/>
      <c r="NDH6" s="147"/>
      <c r="NDI6" s="1"/>
      <c r="NDJ6" s="1"/>
      <c r="NDK6" s="1"/>
      <c r="NDL6" s="1"/>
      <c r="NDU6" s="24"/>
      <c r="NDZ6" s="1"/>
      <c r="NEA6" s="140"/>
      <c r="NEB6" s="140"/>
      <c r="NEC6" s="140"/>
      <c r="NED6" s="1"/>
      <c r="NEE6"/>
      <c r="NEF6" s="147"/>
      <c r="NEG6" s="1"/>
      <c r="NEH6" s="1"/>
      <c r="NEI6" s="1"/>
      <c r="NEJ6" s="1"/>
      <c r="NES6" s="24"/>
      <c r="NEX6" s="1"/>
      <c r="NEY6" s="140"/>
      <c r="NEZ6" s="140"/>
      <c r="NFA6" s="140"/>
      <c r="NFB6" s="1"/>
      <c r="NFC6"/>
      <c r="NFD6" s="147"/>
      <c r="NFE6" s="1"/>
      <c r="NFF6" s="1"/>
      <c r="NFG6" s="1"/>
      <c r="NFH6" s="1"/>
      <c r="NFQ6" s="24"/>
      <c r="NFV6" s="1"/>
      <c r="NFW6" s="140"/>
      <c r="NFX6" s="140"/>
      <c r="NFY6" s="140"/>
      <c r="NFZ6" s="1"/>
      <c r="NGA6"/>
      <c r="NGB6" s="147"/>
      <c r="NGC6" s="1"/>
      <c r="NGD6" s="1"/>
      <c r="NGE6" s="1"/>
      <c r="NGF6" s="1"/>
      <c r="NGO6" s="24"/>
      <c r="NGT6" s="1"/>
      <c r="NGU6" s="140"/>
      <c r="NGV6" s="140"/>
      <c r="NGW6" s="140"/>
      <c r="NGX6" s="1"/>
      <c r="NGY6"/>
      <c r="NGZ6" s="147"/>
      <c r="NHA6" s="1"/>
      <c r="NHB6" s="1"/>
      <c r="NHC6" s="1"/>
      <c r="NHD6" s="1"/>
      <c r="NHM6" s="24"/>
      <c r="NHR6" s="1"/>
      <c r="NHS6" s="140"/>
      <c r="NHT6" s="140"/>
      <c r="NHU6" s="140"/>
      <c r="NHV6" s="1"/>
      <c r="NHW6"/>
      <c r="NHX6" s="147"/>
      <c r="NHY6" s="1"/>
      <c r="NHZ6" s="1"/>
      <c r="NIA6" s="1"/>
      <c r="NIB6" s="1"/>
      <c r="NIK6" s="24"/>
      <c r="NIP6" s="1"/>
      <c r="NIQ6" s="140"/>
      <c r="NIR6" s="140"/>
      <c r="NIS6" s="140"/>
      <c r="NIT6" s="1"/>
      <c r="NIU6"/>
      <c r="NIV6" s="147"/>
      <c r="NIW6" s="1"/>
      <c r="NIX6" s="1"/>
      <c r="NIY6" s="1"/>
      <c r="NIZ6" s="1"/>
      <c r="NJI6" s="24"/>
      <c r="NJN6" s="1"/>
      <c r="NJO6" s="140"/>
      <c r="NJP6" s="140"/>
      <c r="NJQ6" s="140"/>
      <c r="NJR6" s="1"/>
      <c r="NJS6"/>
      <c r="NJT6" s="147"/>
      <c r="NJU6" s="1"/>
      <c r="NJV6" s="1"/>
      <c r="NJW6" s="1"/>
      <c r="NJX6" s="1"/>
      <c r="NKG6" s="24"/>
      <c r="NKL6" s="1"/>
      <c r="NKM6" s="140"/>
      <c r="NKN6" s="140"/>
      <c r="NKO6" s="140"/>
      <c r="NKP6" s="1"/>
      <c r="NKQ6"/>
      <c r="NKR6" s="147"/>
      <c r="NKS6" s="1"/>
      <c r="NKT6" s="1"/>
      <c r="NKU6" s="1"/>
      <c r="NKV6" s="1"/>
      <c r="NLE6" s="24"/>
      <c r="NLJ6" s="1"/>
      <c r="NLK6" s="140"/>
      <c r="NLL6" s="140"/>
      <c r="NLM6" s="140"/>
      <c r="NLN6" s="1"/>
      <c r="NLO6"/>
      <c r="NLP6" s="147"/>
      <c r="NLQ6" s="1"/>
      <c r="NLR6" s="1"/>
      <c r="NLS6" s="1"/>
      <c r="NLT6" s="1"/>
      <c r="NMC6" s="24"/>
      <c r="NMH6" s="1"/>
      <c r="NMI6" s="140"/>
      <c r="NMJ6" s="140"/>
      <c r="NMK6" s="140"/>
      <c r="NML6" s="1"/>
      <c r="NMM6"/>
      <c r="NMN6" s="147"/>
      <c r="NMO6" s="1"/>
      <c r="NMP6" s="1"/>
      <c r="NMQ6" s="1"/>
      <c r="NMR6" s="1"/>
      <c r="NNA6" s="24"/>
      <c r="NNF6" s="1"/>
      <c r="NNG6" s="140"/>
      <c r="NNH6" s="140"/>
      <c r="NNI6" s="140"/>
      <c r="NNJ6" s="1"/>
      <c r="NNK6"/>
      <c r="NNL6" s="147"/>
      <c r="NNM6" s="1"/>
      <c r="NNN6" s="1"/>
      <c r="NNO6" s="1"/>
      <c r="NNP6" s="1"/>
      <c r="NNY6" s="24"/>
      <c r="NOD6" s="1"/>
      <c r="NOE6" s="140"/>
      <c r="NOF6" s="140"/>
      <c r="NOG6" s="140"/>
      <c r="NOH6" s="1"/>
      <c r="NOI6"/>
      <c r="NOJ6" s="147"/>
      <c r="NOK6" s="1"/>
      <c r="NOL6" s="1"/>
      <c r="NOM6" s="1"/>
      <c r="NON6" s="1"/>
      <c r="NOW6" s="24"/>
      <c r="NPB6" s="1"/>
      <c r="NPC6" s="140"/>
      <c r="NPD6" s="140"/>
      <c r="NPE6" s="140"/>
      <c r="NPF6" s="1"/>
      <c r="NPG6"/>
      <c r="NPH6" s="147"/>
      <c r="NPI6" s="1"/>
      <c r="NPJ6" s="1"/>
      <c r="NPK6" s="1"/>
      <c r="NPL6" s="1"/>
      <c r="NPU6" s="24"/>
      <c r="NPZ6" s="1"/>
      <c r="NQA6" s="140"/>
      <c r="NQB6" s="140"/>
      <c r="NQC6" s="140"/>
      <c r="NQD6" s="1"/>
      <c r="NQE6"/>
      <c r="NQF6" s="147"/>
      <c r="NQG6" s="1"/>
      <c r="NQH6" s="1"/>
      <c r="NQI6" s="1"/>
      <c r="NQJ6" s="1"/>
      <c r="NQS6" s="24"/>
      <c r="NQX6" s="1"/>
      <c r="NQY6" s="140"/>
      <c r="NQZ6" s="140"/>
      <c r="NRA6" s="140"/>
      <c r="NRB6" s="1"/>
      <c r="NRC6"/>
      <c r="NRD6" s="147"/>
      <c r="NRE6" s="1"/>
      <c r="NRF6" s="1"/>
      <c r="NRG6" s="1"/>
      <c r="NRH6" s="1"/>
      <c r="NRQ6" s="24"/>
      <c r="NRV6" s="1"/>
      <c r="NRW6" s="140"/>
      <c r="NRX6" s="140"/>
      <c r="NRY6" s="140"/>
      <c r="NRZ6" s="1"/>
      <c r="NSA6"/>
      <c r="NSB6" s="147"/>
      <c r="NSC6" s="1"/>
      <c r="NSD6" s="1"/>
      <c r="NSE6" s="1"/>
      <c r="NSF6" s="1"/>
      <c r="NSO6" s="24"/>
      <c r="NST6" s="1"/>
      <c r="NSU6" s="140"/>
      <c r="NSV6" s="140"/>
      <c r="NSW6" s="140"/>
      <c r="NSX6" s="1"/>
      <c r="NSY6"/>
      <c r="NSZ6" s="147"/>
      <c r="NTA6" s="1"/>
      <c r="NTB6" s="1"/>
      <c r="NTC6" s="1"/>
      <c r="NTD6" s="1"/>
      <c r="NTM6" s="24"/>
      <c r="NTR6" s="1"/>
      <c r="NTS6" s="140"/>
      <c r="NTT6" s="140"/>
      <c r="NTU6" s="140"/>
      <c r="NTV6" s="1"/>
      <c r="NTW6"/>
      <c r="NTX6" s="147"/>
      <c r="NTY6" s="1"/>
      <c r="NTZ6" s="1"/>
      <c r="NUA6" s="1"/>
      <c r="NUB6" s="1"/>
      <c r="NUK6" s="24"/>
      <c r="NUP6" s="1"/>
      <c r="NUQ6" s="140"/>
      <c r="NUR6" s="140"/>
      <c r="NUS6" s="140"/>
      <c r="NUT6" s="1"/>
      <c r="NUU6"/>
      <c r="NUV6" s="147"/>
      <c r="NUW6" s="1"/>
      <c r="NUX6" s="1"/>
      <c r="NUY6" s="1"/>
      <c r="NUZ6" s="1"/>
      <c r="NVI6" s="24"/>
      <c r="NVN6" s="1"/>
      <c r="NVO6" s="140"/>
      <c r="NVP6" s="140"/>
      <c r="NVQ6" s="140"/>
      <c r="NVR6" s="1"/>
      <c r="NVS6"/>
      <c r="NVT6" s="147"/>
      <c r="NVU6" s="1"/>
      <c r="NVV6" s="1"/>
      <c r="NVW6" s="1"/>
      <c r="NVX6" s="1"/>
      <c r="NWG6" s="24"/>
      <c r="NWL6" s="1"/>
      <c r="NWM6" s="140"/>
      <c r="NWN6" s="140"/>
      <c r="NWO6" s="140"/>
      <c r="NWP6" s="1"/>
      <c r="NWQ6"/>
      <c r="NWR6" s="147"/>
      <c r="NWS6" s="1"/>
      <c r="NWT6" s="1"/>
      <c r="NWU6" s="1"/>
      <c r="NWV6" s="1"/>
      <c r="NXE6" s="24"/>
      <c r="NXJ6" s="1"/>
      <c r="NXK6" s="140"/>
      <c r="NXL6" s="140"/>
      <c r="NXM6" s="140"/>
      <c r="NXN6" s="1"/>
      <c r="NXO6"/>
      <c r="NXP6" s="147"/>
      <c r="NXQ6" s="1"/>
      <c r="NXR6" s="1"/>
      <c r="NXS6" s="1"/>
      <c r="NXT6" s="1"/>
      <c r="NYC6" s="24"/>
      <c r="NYH6" s="1"/>
      <c r="NYI6" s="140"/>
      <c r="NYJ6" s="140"/>
      <c r="NYK6" s="140"/>
      <c r="NYL6" s="1"/>
      <c r="NYM6"/>
      <c r="NYN6" s="147"/>
      <c r="NYO6" s="1"/>
      <c r="NYP6" s="1"/>
      <c r="NYQ6" s="1"/>
      <c r="NYR6" s="1"/>
      <c r="NZA6" s="24"/>
      <c r="NZF6" s="1"/>
      <c r="NZG6" s="140"/>
      <c r="NZH6" s="140"/>
      <c r="NZI6" s="140"/>
      <c r="NZJ6" s="1"/>
      <c r="NZK6"/>
      <c r="NZL6" s="147"/>
      <c r="NZM6" s="1"/>
      <c r="NZN6" s="1"/>
      <c r="NZO6" s="1"/>
      <c r="NZP6" s="1"/>
      <c r="NZY6" s="24"/>
      <c r="OAD6" s="1"/>
      <c r="OAE6" s="140"/>
      <c r="OAF6" s="140"/>
      <c r="OAG6" s="140"/>
      <c r="OAH6" s="1"/>
      <c r="OAI6"/>
      <c r="OAJ6" s="147"/>
      <c r="OAK6" s="1"/>
      <c r="OAL6" s="1"/>
      <c r="OAM6" s="1"/>
      <c r="OAN6" s="1"/>
      <c r="OAW6" s="24"/>
      <c r="OBB6" s="1"/>
      <c r="OBC6" s="140"/>
      <c r="OBD6" s="140"/>
      <c r="OBE6" s="140"/>
      <c r="OBF6" s="1"/>
      <c r="OBG6"/>
      <c r="OBH6" s="147"/>
      <c r="OBI6" s="1"/>
      <c r="OBJ6" s="1"/>
      <c r="OBK6" s="1"/>
      <c r="OBL6" s="1"/>
      <c r="OBU6" s="24"/>
      <c r="OBZ6" s="1"/>
      <c r="OCA6" s="140"/>
      <c r="OCB6" s="140"/>
      <c r="OCC6" s="140"/>
      <c r="OCD6" s="1"/>
      <c r="OCE6"/>
      <c r="OCF6" s="147"/>
      <c r="OCG6" s="1"/>
      <c r="OCH6" s="1"/>
      <c r="OCI6" s="1"/>
      <c r="OCJ6" s="1"/>
      <c r="OCS6" s="24"/>
      <c r="OCX6" s="1"/>
      <c r="OCY6" s="140"/>
      <c r="OCZ6" s="140"/>
      <c r="ODA6" s="140"/>
      <c r="ODB6" s="1"/>
      <c r="ODC6"/>
      <c r="ODD6" s="147"/>
      <c r="ODE6" s="1"/>
      <c r="ODF6" s="1"/>
      <c r="ODG6" s="1"/>
      <c r="ODH6" s="1"/>
      <c r="ODQ6" s="24"/>
      <c r="ODV6" s="1"/>
      <c r="ODW6" s="140"/>
      <c r="ODX6" s="140"/>
      <c r="ODY6" s="140"/>
      <c r="ODZ6" s="1"/>
      <c r="OEA6"/>
      <c r="OEB6" s="147"/>
      <c r="OEC6" s="1"/>
      <c r="OED6" s="1"/>
      <c r="OEE6" s="1"/>
      <c r="OEF6" s="1"/>
      <c r="OEO6" s="24"/>
      <c r="OET6" s="1"/>
      <c r="OEU6" s="140"/>
      <c r="OEV6" s="140"/>
      <c r="OEW6" s="140"/>
      <c r="OEX6" s="1"/>
      <c r="OEY6"/>
      <c r="OEZ6" s="147"/>
      <c r="OFA6" s="1"/>
      <c r="OFB6" s="1"/>
      <c r="OFC6" s="1"/>
      <c r="OFD6" s="1"/>
      <c r="OFM6" s="24"/>
      <c r="OFR6" s="1"/>
      <c r="OFS6" s="140"/>
      <c r="OFT6" s="140"/>
      <c r="OFU6" s="140"/>
      <c r="OFV6" s="1"/>
      <c r="OFW6"/>
      <c r="OFX6" s="147"/>
      <c r="OFY6" s="1"/>
      <c r="OFZ6" s="1"/>
      <c r="OGA6" s="1"/>
      <c r="OGB6" s="1"/>
      <c r="OGK6" s="24"/>
      <c r="OGP6" s="1"/>
      <c r="OGQ6" s="140"/>
      <c r="OGR6" s="140"/>
      <c r="OGS6" s="140"/>
      <c r="OGT6" s="1"/>
      <c r="OGU6"/>
      <c r="OGV6" s="147"/>
      <c r="OGW6" s="1"/>
      <c r="OGX6" s="1"/>
      <c r="OGY6" s="1"/>
      <c r="OGZ6" s="1"/>
      <c r="OHI6" s="24"/>
      <c r="OHN6" s="1"/>
      <c r="OHO6" s="140"/>
      <c r="OHP6" s="140"/>
      <c r="OHQ6" s="140"/>
      <c r="OHR6" s="1"/>
      <c r="OHS6"/>
      <c r="OHT6" s="147"/>
      <c r="OHU6" s="1"/>
      <c r="OHV6" s="1"/>
      <c r="OHW6" s="1"/>
      <c r="OHX6" s="1"/>
      <c r="OIG6" s="24"/>
      <c r="OIL6" s="1"/>
      <c r="OIM6" s="140"/>
      <c r="OIN6" s="140"/>
      <c r="OIO6" s="140"/>
      <c r="OIP6" s="1"/>
      <c r="OIQ6"/>
      <c r="OIR6" s="147"/>
      <c r="OIS6" s="1"/>
      <c r="OIT6" s="1"/>
      <c r="OIU6" s="1"/>
      <c r="OIV6" s="1"/>
      <c r="OJE6" s="24"/>
      <c r="OJJ6" s="1"/>
      <c r="OJK6" s="140"/>
      <c r="OJL6" s="140"/>
      <c r="OJM6" s="140"/>
      <c r="OJN6" s="1"/>
      <c r="OJO6"/>
      <c r="OJP6" s="147"/>
      <c r="OJQ6" s="1"/>
      <c r="OJR6" s="1"/>
      <c r="OJS6" s="1"/>
      <c r="OJT6" s="1"/>
      <c r="OKC6" s="24"/>
      <c r="OKH6" s="1"/>
      <c r="OKI6" s="140"/>
      <c r="OKJ6" s="140"/>
      <c r="OKK6" s="140"/>
      <c r="OKL6" s="1"/>
      <c r="OKM6"/>
      <c r="OKN6" s="147"/>
      <c r="OKO6" s="1"/>
      <c r="OKP6" s="1"/>
      <c r="OKQ6" s="1"/>
      <c r="OKR6" s="1"/>
      <c r="OLA6" s="24"/>
      <c r="OLF6" s="1"/>
      <c r="OLG6" s="140"/>
      <c r="OLH6" s="140"/>
      <c r="OLI6" s="140"/>
      <c r="OLJ6" s="1"/>
      <c r="OLK6"/>
      <c r="OLL6" s="147"/>
      <c r="OLM6" s="1"/>
      <c r="OLN6" s="1"/>
      <c r="OLO6" s="1"/>
      <c r="OLP6" s="1"/>
      <c r="OLY6" s="24"/>
      <c r="OMD6" s="1"/>
      <c r="OME6" s="140"/>
      <c r="OMF6" s="140"/>
      <c r="OMG6" s="140"/>
      <c r="OMH6" s="1"/>
      <c r="OMI6"/>
      <c r="OMJ6" s="147"/>
      <c r="OMK6" s="1"/>
      <c r="OML6" s="1"/>
      <c r="OMM6" s="1"/>
      <c r="OMN6" s="1"/>
      <c r="OMW6" s="24"/>
      <c r="ONB6" s="1"/>
      <c r="ONC6" s="140"/>
      <c r="OND6" s="140"/>
      <c r="ONE6" s="140"/>
      <c r="ONF6" s="1"/>
      <c r="ONG6"/>
      <c r="ONH6" s="147"/>
      <c r="ONI6" s="1"/>
      <c r="ONJ6" s="1"/>
      <c r="ONK6" s="1"/>
      <c r="ONL6" s="1"/>
      <c r="ONU6" s="24"/>
      <c r="ONZ6" s="1"/>
      <c r="OOA6" s="140"/>
      <c r="OOB6" s="140"/>
      <c r="OOC6" s="140"/>
      <c r="OOD6" s="1"/>
      <c r="OOE6"/>
      <c r="OOF6" s="147"/>
      <c r="OOG6" s="1"/>
      <c r="OOH6" s="1"/>
      <c r="OOI6" s="1"/>
      <c r="OOJ6" s="1"/>
      <c r="OOS6" s="24"/>
      <c r="OOX6" s="1"/>
      <c r="OOY6" s="140"/>
      <c r="OOZ6" s="140"/>
      <c r="OPA6" s="140"/>
      <c r="OPB6" s="1"/>
      <c r="OPC6"/>
      <c r="OPD6" s="147"/>
      <c r="OPE6" s="1"/>
      <c r="OPF6" s="1"/>
      <c r="OPG6" s="1"/>
      <c r="OPH6" s="1"/>
      <c r="OPQ6" s="24"/>
      <c r="OPV6" s="1"/>
      <c r="OPW6" s="140"/>
      <c r="OPX6" s="140"/>
      <c r="OPY6" s="140"/>
      <c r="OPZ6" s="1"/>
      <c r="OQA6"/>
      <c r="OQB6" s="147"/>
      <c r="OQC6" s="1"/>
      <c r="OQD6" s="1"/>
      <c r="OQE6" s="1"/>
      <c r="OQF6" s="1"/>
      <c r="OQO6" s="24"/>
      <c r="OQT6" s="1"/>
      <c r="OQU6" s="140"/>
      <c r="OQV6" s="140"/>
      <c r="OQW6" s="140"/>
      <c r="OQX6" s="1"/>
      <c r="OQY6"/>
      <c r="OQZ6" s="147"/>
      <c r="ORA6" s="1"/>
      <c r="ORB6" s="1"/>
      <c r="ORC6" s="1"/>
      <c r="ORD6" s="1"/>
      <c r="ORM6" s="24"/>
      <c r="ORR6" s="1"/>
      <c r="ORS6" s="140"/>
      <c r="ORT6" s="140"/>
      <c r="ORU6" s="140"/>
      <c r="ORV6" s="1"/>
      <c r="ORW6"/>
      <c r="ORX6" s="147"/>
      <c r="ORY6" s="1"/>
      <c r="ORZ6" s="1"/>
      <c r="OSA6" s="1"/>
      <c r="OSB6" s="1"/>
      <c r="OSK6" s="24"/>
      <c r="OSP6" s="1"/>
      <c r="OSQ6" s="140"/>
      <c r="OSR6" s="140"/>
      <c r="OSS6" s="140"/>
      <c r="OST6" s="1"/>
      <c r="OSU6"/>
      <c r="OSV6" s="147"/>
      <c r="OSW6" s="1"/>
      <c r="OSX6" s="1"/>
      <c r="OSY6" s="1"/>
      <c r="OSZ6" s="1"/>
      <c r="OTI6" s="24"/>
      <c r="OTN6" s="1"/>
      <c r="OTO6" s="140"/>
      <c r="OTP6" s="140"/>
      <c r="OTQ6" s="140"/>
      <c r="OTR6" s="1"/>
      <c r="OTS6"/>
      <c r="OTT6" s="147"/>
      <c r="OTU6" s="1"/>
      <c r="OTV6" s="1"/>
      <c r="OTW6" s="1"/>
      <c r="OTX6" s="1"/>
      <c r="OUG6" s="24"/>
      <c r="OUL6" s="1"/>
      <c r="OUM6" s="140"/>
      <c r="OUN6" s="140"/>
      <c r="OUO6" s="140"/>
      <c r="OUP6" s="1"/>
      <c r="OUQ6"/>
      <c r="OUR6" s="147"/>
      <c r="OUS6" s="1"/>
      <c r="OUT6" s="1"/>
      <c r="OUU6" s="1"/>
      <c r="OUV6" s="1"/>
      <c r="OVE6" s="24"/>
      <c r="OVJ6" s="1"/>
      <c r="OVK6" s="140"/>
      <c r="OVL6" s="140"/>
      <c r="OVM6" s="140"/>
      <c r="OVN6" s="1"/>
      <c r="OVO6"/>
      <c r="OVP6" s="147"/>
      <c r="OVQ6" s="1"/>
      <c r="OVR6" s="1"/>
      <c r="OVS6" s="1"/>
      <c r="OVT6" s="1"/>
      <c r="OWC6" s="24"/>
      <c r="OWH6" s="1"/>
      <c r="OWI6" s="140"/>
      <c r="OWJ6" s="140"/>
      <c r="OWK6" s="140"/>
      <c r="OWL6" s="1"/>
      <c r="OWM6"/>
      <c r="OWN6" s="147"/>
      <c r="OWO6" s="1"/>
      <c r="OWP6" s="1"/>
      <c r="OWQ6" s="1"/>
      <c r="OWR6" s="1"/>
      <c r="OXA6" s="24"/>
      <c r="OXF6" s="1"/>
      <c r="OXG6" s="140"/>
      <c r="OXH6" s="140"/>
      <c r="OXI6" s="140"/>
      <c r="OXJ6" s="1"/>
      <c r="OXK6"/>
      <c r="OXL6" s="147"/>
      <c r="OXM6" s="1"/>
      <c r="OXN6" s="1"/>
      <c r="OXO6" s="1"/>
      <c r="OXP6" s="1"/>
      <c r="OXY6" s="24"/>
      <c r="OYD6" s="1"/>
      <c r="OYE6" s="140"/>
      <c r="OYF6" s="140"/>
      <c r="OYG6" s="140"/>
      <c r="OYH6" s="1"/>
      <c r="OYI6"/>
      <c r="OYJ6" s="147"/>
      <c r="OYK6" s="1"/>
      <c r="OYL6" s="1"/>
      <c r="OYM6" s="1"/>
      <c r="OYN6" s="1"/>
      <c r="OYW6" s="24"/>
      <c r="OZB6" s="1"/>
      <c r="OZC6" s="140"/>
      <c r="OZD6" s="140"/>
      <c r="OZE6" s="140"/>
      <c r="OZF6" s="1"/>
      <c r="OZG6"/>
      <c r="OZH6" s="147"/>
      <c r="OZI6" s="1"/>
      <c r="OZJ6" s="1"/>
      <c r="OZK6" s="1"/>
      <c r="OZL6" s="1"/>
      <c r="OZU6" s="24"/>
      <c r="OZZ6" s="1"/>
      <c r="PAA6" s="140"/>
      <c r="PAB6" s="140"/>
      <c r="PAC6" s="140"/>
      <c r="PAD6" s="1"/>
      <c r="PAE6"/>
      <c r="PAF6" s="147"/>
      <c r="PAG6" s="1"/>
      <c r="PAH6" s="1"/>
      <c r="PAI6" s="1"/>
      <c r="PAJ6" s="1"/>
      <c r="PAS6" s="24"/>
      <c r="PAX6" s="1"/>
      <c r="PAY6" s="140"/>
      <c r="PAZ6" s="140"/>
      <c r="PBA6" s="140"/>
      <c r="PBB6" s="1"/>
      <c r="PBC6"/>
      <c r="PBD6" s="147"/>
      <c r="PBE6" s="1"/>
      <c r="PBF6" s="1"/>
      <c r="PBG6" s="1"/>
      <c r="PBH6" s="1"/>
      <c r="PBQ6" s="24"/>
      <c r="PBV6" s="1"/>
      <c r="PBW6" s="140"/>
      <c r="PBX6" s="140"/>
      <c r="PBY6" s="140"/>
      <c r="PBZ6" s="1"/>
      <c r="PCA6"/>
      <c r="PCB6" s="147"/>
      <c r="PCC6" s="1"/>
      <c r="PCD6" s="1"/>
      <c r="PCE6" s="1"/>
      <c r="PCF6" s="1"/>
      <c r="PCO6" s="24"/>
      <c r="PCT6" s="1"/>
      <c r="PCU6" s="140"/>
      <c r="PCV6" s="140"/>
      <c r="PCW6" s="140"/>
      <c r="PCX6" s="1"/>
      <c r="PCY6"/>
      <c r="PCZ6" s="147"/>
      <c r="PDA6" s="1"/>
      <c r="PDB6" s="1"/>
      <c r="PDC6" s="1"/>
      <c r="PDD6" s="1"/>
      <c r="PDM6" s="24"/>
      <c r="PDR6" s="1"/>
      <c r="PDS6" s="140"/>
      <c r="PDT6" s="140"/>
      <c r="PDU6" s="140"/>
      <c r="PDV6" s="1"/>
      <c r="PDW6"/>
      <c r="PDX6" s="147"/>
      <c r="PDY6" s="1"/>
      <c r="PDZ6" s="1"/>
      <c r="PEA6" s="1"/>
      <c r="PEB6" s="1"/>
      <c r="PEK6" s="24"/>
      <c r="PEP6" s="1"/>
      <c r="PEQ6" s="140"/>
      <c r="PER6" s="140"/>
      <c r="PES6" s="140"/>
      <c r="PET6" s="1"/>
      <c r="PEU6"/>
      <c r="PEV6" s="147"/>
      <c r="PEW6" s="1"/>
      <c r="PEX6" s="1"/>
      <c r="PEY6" s="1"/>
      <c r="PEZ6" s="1"/>
      <c r="PFI6" s="24"/>
      <c r="PFN6" s="1"/>
      <c r="PFO6" s="140"/>
      <c r="PFP6" s="140"/>
      <c r="PFQ6" s="140"/>
      <c r="PFR6" s="1"/>
      <c r="PFS6"/>
      <c r="PFT6" s="147"/>
      <c r="PFU6" s="1"/>
      <c r="PFV6" s="1"/>
      <c r="PFW6" s="1"/>
      <c r="PFX6" s="1"/>
      <c r="PGG6" s="24"/>
      <c r="PGL6" s="1"/>
      <c r="PGM6" s="140"/>
      <c r="PGN6" s="140"/>
      <c r="PGO6" s="140"/>
      <c r="PGP6" s="1"/>
      <c r="PGQ6"/>
      <c r="PGR6" s="147"/>
      <c r="PGS6" s="1"/>
      <c r="PGT6" s="1"/>
      <c r="PGU6" s="1"/>
      <c r="PGV6" s="1"/>
      <c r="PHE6" s="24"/>
      <c r="PHJ6" s="1"/>
      <c r="PHK6" s="140"/>
      <c r="PHL6" s="140"/>
      <c r="PHM6" s="140"/>
      <c r="PHN6" s="1"/>
      <c r="PHO6"/>
      <c r="PHP6" s="147"/>
      <c r="PHQ6" s="1"/>
      <c r="PHR6" s="1"/>
      <c r="PHS6" s="1"/>
      <c r="PHT6" s="1"/>
      <c r="PIC6" s="24"/>
      <c r="PIH6" s="1"/>
      <c r="PII6" s="140"/>
      <c r="PIJ6" s="140"/>
      <c r="PIK6" s="140"/>
      <c r="PIL6" s="1"/>
      <c r="PIM6"/>
      <c r="PIN6" s="147"/>
      <c r="PIO6" s="1"/>
      <c r="PIP6" s="1"/>
      <c r="PIQ6" s="1"/>
      <c r="PIR6" s="1"/>
      <c r="PJA6" s="24"/>
      <c r="PJF6" s="1"/>
      <c r="PJG6" s="140"/>
      <c r="PJH6" s="140"/>
      <c r="PJI6" s="140"/>
      <c r="PJJ6" s="1"/>
      <c r="PJK6"/>
      <c r="PJL6" s="147"/>
      <c r="PJM6" s="1"/>
      <c r="PJN6" s="1"/>
      <c r="PJO6" s="1"/>
      <c r="PJP6" s="1"/>
      <c r="PJY6" s="24"/>
      <c r="PKD6" s="1"/>
      <c r="PKE6" s="140"/>
      <c r="PKF6" s="140"/>
      <c r="PKG6" s="140"/>
      <c r="PKH6" s="1"/>
      <c r="PKI6"/>
      <c r="PKJ6" s="147"/>
      <c r="PKK6" s="1"/>
      <c r="PKL6" s="1"/>
      <c r="PKM6" s="1"/>
      <c r="PKN6" s="1"/>
      <c r="PKW6" s="24"/>
      <c r="PLB6" s="1"/>
      <c r="PLC6" s="140"/>
      <c r="PLD6" s="140"/>
      <c r="PLE6" s="140"/>
      <c r="PLF6" s="1"/>
      <c r="PLG6"/>
      <c r="PLH6" s="147"/>
      <c r="PLI6" s="1"/>
      <c r="PLJ6" s="1"/>
      <c r="PLK6" s="1"/>
      <c r="PLL6" s="1"/>
      <c r="PLU6" s="24"/>
      <c r="PLZ6" s="1"/>
      <c r="PMA6" s="140"/>
      <c r="PMB6" s="140"/>
      <c r="PMC6" s="140"/>
      <c r="PMD6" s="1"/>
      <c r="PME6"/>
      <c r="PMF6" s="147"/>
      <c r="PMG6" s="1"/>
      <c r="PMH6" s="1"/>
      <c r="PMI6" s="1"/>
      <c r="PMJ6" s="1"/>
      <c r="PMS6" s="24"/>
      <c r="PMX6" s="1"/>
      <c r="PMY6" s="140"/>
      <c r="PMZ6" s="140"/>
      <c r="PNA6" s="140"/>
      <c r="PNB6" s="1"/>
      <c r="PNC6"/>
      <c r="PND6" s="147"/>
      <c r="PNE6" s="1"/>
      <c r="PNF6" s="1"/>
      <c r="PNG6" s="1"/>
      <c r="PNH6" s="1"/>
      <c r="PNQ6" s="24"/>
      <c r="PNV6" s="1"/>
      <c r="PNW6" s="140"/>
      <c r="PNX6" s="140"/>
      <c r="PNY6" s="140"/>
      <c r="PNZ6" s="1"/>
      <c r="POA6"/>
      <c r="POB6" s="147"/>
      <c r="POC6" s="1"/>
      <c r="POD6" s="1"/>
      <c r="POE6" s="1"/>
      <c r="POF6" s="1"/>
      <c r="POO6" s="24"/>
      <c r="POT6" s="1"/>
      <c r="POU6" s="140"/>
      <c r="POV6" s="140"/>
      <c r="POW6" s="140"/>
      <c r="POX6" s="1"/>
      <c r="POY6"/>
      <c r="POZ6" s="147"/>
      <c r="PPA6" s="1"/>
      <c r="PPB6" s="1"/>
      <c r="PPC6" s="1"/>
      <c r="PPD6" s="1"/>
      <c r="PPM6" s="24"/>
      <c r="PPR6" s="1"/>
      <c r="PPS6" s="140"/>
      <c r="PPT6" s="140"/>
      <c r="PPU6" s="140"/>
      <c r="PPV6" s="1"/>
      <c r="PPW6"/>
      <c r="PPX6" s="147"/>
      <c r="PPY6" s="1"/>
      <c r="PPZ6" s="1"/>
      <c r="PQA6" s="1"/>
      <c r="PQB6" s="1"/>
      <c r="PQK6" s="24"/>
      <c r="PQP6" s="1"/>
      <c r="PQQ6" s="140"/>
      <c r="PQR6" s="140"/>
      <c r="PQS6" s="140"/>
      <c r="PQT6" s="1"/>
      <c r="PQU6"/>
      <c r="PQV6" s="147"/>
      <c r="PQW6" s="1"/>
      <c r="PQX6" s="1"/>
      <c r="PQY6" s="1"/>
      <c r="PQZ6" s="1"/>
      <c r="PRI6" s="24"/>
      <c r="PRN6" s="1"/>
      <c r="PRO6" s="140"/>
      <c r="PRP6" s="140"/>
      <c r="PRQ6" s="140"/>
      <c r="PRR6" s="1"/>
      <c r="PRS6"/>
      <c r="PRT6" s="147"/>
      <c r="PRU6" s="1"/>
      <c r="PRV6" s="1"/>
      <c r="PRW6" s="1"/>
      <c r="PRX6" s="1"/>
      <c r="PSG6" s="24"/>
      <c r="PSL6" s="1"/>
      <c r="PSM6" s="140"/>
      <c r="PSN6" s="140"/>
      <c r="PSO6" s="140"/>
      <c r="PSP6" s="1"/>
      <c r="PSQ6"/>
      <c r="PSR6" s="147"/>
      <c r="PSS6" s="1"/>
      <c r="PST6" s="1"/>
      <c r="PSU6" s="1"/>
      <c r="PSV6" s="1"/>
      <c r="PTE6" s="24"/>
      <c r="PTJ6" s="1"/>
      <c r="PTK6" s="140"/>
      <c r="PTL6" s="140"/>
      <c r="PTM6" s="140"/>
      <c r="PTN6" s="1"/>
      <c r="PTO6"/>
      <c r="PTP6" s="147"/>
      <c r="PTQ6" s="1"/>
      <c r="PTR6" s="1"/>
      <c r="PTS6" s="1"/>
      <c r="PTT6" s="1"/>
      <c r="PUC6" s="24"/>
      <c r="PUH6" s="1"/>
      <c r="PUI6" s="140"/>
      <c r="PUJ6" s="140"/>
      <c r="PUK6" s="140"/>
      <c r="PUL6" s="1"/>
      <c r="PUM6"/>
      <c r="PUN6" s="147"/>
      <c r="PUO6" s="1"/>
      <c r="PUP6" s="1"/>
      <c r="PUQ6" s="1"/>
      <c r="PUR6" s="1"/>
      <c r="PVA6" s="24"/>
      <c r="PVF6" s="1"/>
      <c r="PVG6" s="140"/>
      <c r="PVH6" s="140"/>
      <c r="PVI6" s="140"/>
      <c r="PVJ6" s="1"/>
      <c r="PVK6"/>
      <c r="PVL6" s="147"/>
      <c r="PVM6" s="1"/>
      <c r="PVN6" s="1"/>
      <c r="PVO6" s="1"/>
      <c r="PVP6" s="1"/>
      <c r="PVY6" s="24"/>
      <c r="PWD6" s="1"/>
      <c r="PWE6" s="140"/>
      <c r="PWF6" s="140"/>
      <c r="PWG6" s="140"/>
      <c r="PWH6" s="1"/>
      <c r="PWI6"/>
      <c r="PWJ6" s="147"/>
      <c r="PWK6" s="1"/>
      <c r="PWL6" s="1"/>
      <c r="PWM6" s="1"/>
      <c r="PWN6" s="1"/>
      <c r="PWW6" s="24"/>
      <c r="PXB6" s="1"/>
      <c r="PXC6" s="140"/>
      <c r="PXD6" s="140"/>
      <c r="PXE6" s="140"/>
      <c r="PXF6" s="1"/>
      <c r="PXG6"/>
      <c r="PXH6" s="147"/>
      <c r="PXI6" s="1"/>
      <c r="PXJ6" s="1"/>
      <c r="PXK6" s="1"/>
      <c r="PXL6" s="1"/>
      <c r="PXU6" s="24"/>
      <c r="PXZ6" s="1"/>
      <c r="PYA6" s="140"/>
      <c r="PYB6" s="140"/>
      <c r="PYC6" s="140"/>
      <c r="PYD6" s="1"/>
      <c r="PYE6"/>
      <c r="PYF6" s="147"/>
      <c r="PYG6" s="1"/>
      <c r="PYH6" s="1"/>
      <c r="PYI6" s="1"/>
      <c r="PYJ6" s="1"/>
      <c r="PYS6" s="24"/>
      <c r="PYX6" s="1"/>
      <c r="PYY6" s="140"/>
      <c r="PYZ6" s="140"/>
      <c r="PZA6" s="140"/>
      <c r="PZB6" s="1"/>
      <c r="PZC6"/>
      <c r="PZD6" s="147"/>
      <c r="PZE6" s="1"/>
      <c r="PZF6" s="1"/>
      <c r="PZG6" s="1"/>
      <c r="PZH6" s="1"/>
      <c r="PZQ6" s="24"/>
      <c r="PZV6" s="1"/>
      <c r="PZW6" s="140"/>
      <c r="PZX6" s="140"/>
      <c r="PZY6" s="140"/>
      <c r="PZZ6" s="1"/>
      <c r="QAA6"/>
      <c r="QAB6" s="147"/>
      <c r="QAC6" s="1"/>
      <c r="QAD6" s="1"/>
      <c r="QAE6" s="1"/>
      <c r="QAF6" s="1"/>
      <c r="QAO6" s="24"/>
      <c r="QAT6" s="1"/>
      <c r="QAU6" s="140"/>
      <c r="QAV6" s="140"/>
      <c r="QAW6" s="140"/>
      <c r="QAX6" s="1"/>
      <c r="QAY6"/>
      <c r="QAZ6" s="147"/>
      <c r="QBA6" s="1"/>
      <c r="QBB6" s="1"/>
      <c r="QBC6" s="1"/>
      <c r="QBD6" s="1"/>
      <c r="QBM6" s="24"/>
      <c r="QBR6" s="1"/>
      <c r="QBS6" s="140"/>
      <c r="QBT6" s="140"/>
      <c r="QBU6" s="140"/>
      <c r="QBV6" s="1"/>
      <c r="QBW6"/>
      <c r="QBX6" s="147"/>
      <c r="QBY6" s="1"/>
      <c r="QBZ6" s="1"/>
      <c r="QCA6" s="1"/>
      <c r="QCB6" s="1"/>
      <c r="QCK6" s="24"/>
      <c r="QCP6" s="1"/>
      <c r="QCQ6" s="140"/>
      <c r="QCR6" s="140"/>
      <c r="QCS6" s="140"/>
      <c r="QCT6" s="1"/>
      <c r="QCU6"/>
      <c r="QCV6" s="147"/>
      <c r="QCW6" s="1"/>
      <c r="QCX6" s="1"/>
      <c r="QCY6" s="1"/>
      <c r="QCZ6" s="1"/>
      <c r="QDI6" s="24"/>
      <c r="QDN6" s="1"/>
      <c r="QDO6" s="140"/>
      <c r="QDP6" s="140"/>
      <c r="QDQ6" s="140"/>
      <c r="QDR6" s="1"/>
      <c r="QDS6"/>
      <c r="QDT6" s="147"/>
      <c r="QDU6" s="1"/>
      <c r="QDV6" s="1"/>
      <c r="QDW6" s="1"/>
      <c r="QDX6" s="1"/>
      <c r="QEG6" s="24"/>
      <c r="QEL6" s="1"/>
      <c r="QEM6" s="140"/>
      <c r="QEN6" s="140"/>
      <c r="QEO6" s="140"/>
      <c r="QEP6" s="1"/>
      <c r="QEQ6"/>
      <c r="QER6" s="147"/>
      <c r="QES6" s="1"/>
      <c r="QET6" s="1"/>
      <c r="QEU6" s="1"/>
      <c r="QEV6" s="1"/>
      <c r="QFE6" s="24"/>
      <c r="QFJ6" s="1"/>
      <c r="QFK6" s="140"/>
      <c r="QFL6" s="140"/>
      <c r="QFM6" s="140"/>
      <c r="QFN6" s="1"/>
      <c r="QFO6"/>
      <c r="QFP6" s="147"/>
      <c r="QFQ6" s="1"/>
      <c r="QFR6" s="1"/>
      <c r="QFS6" s="1"/>
      <c r="QFT6" s="1"/>
      <c r="QGC6" s="24"/>
      <c r="QGH6" s="1"/>
      <c r="QGI6" s="140"/>
      <c r="QGJ6" s="140"/>
      <c r="QGK6" s="140"/>
      <c r="QGL6" s="1"/>
      <c r="QGM6"/>
      <c r="QGN6" s="147"/>
      <c r="QGO6" s="1"/>
      <c r="QGP6" s="1"/>
      <c r="QGQ6" s="1"/>
      <c r="QGR6" s="1"/>
      <c r="QHA6" s="24"/>
      <c r="QHF6" s="1"/>
      <c r="QHG6" s="140"/>
      <c r="QHH6" s="140"/>
      <c r="QHI6" s="140"/>
      <c r="QHJ6" s="1"/>
      <c r="QHK6"/>
      <c r="QHL6" s="147"/>
      <c r="QHM6" s="1"/>
      <c r="QHN6" s="1"/>
      <c r="QHO6" s="1"/>
      <c r="QHP6" s="1"/>
      <c r="QHY6" s="24"/>
      <c r="QID6" s="1"/>
      <c r="QIE6" s="140"/>
      <c r="QIF6" s="140"/>
      <c r="QIG6" s="140"/>
      <c r="QIH6" s="1"/>
      <c r="QII6"/>
      <c r="QIJ6" s="147"/>
      <c r="QIK6" s="1"/>
      <c r="QIL6" s="1"/>
      <c r="QIM6" s="1"/>
      <c r="QIN6" s="1"/>
      <c r="QIW6" s="24"/>
      <c r="QJB6" s="1"/>
      <c r="QJC6" s="140"/>
      <c r="QJD6" s="140"/>
      <c r="QJE6" s="140"/>
      <c r="QJF6" s="1"/>
      <c r="QJG6"/>
      <c r="QJH6" s="147"/>
      <c r="QJI6" s="1"/>
      <c r="QJJ6" s="1"/>
      <c r="QJK6" s="1"/>
      <c r="QJL6" s="1"/>
      <c r="QJU6" s="24"/>
      <c r="QJZ6" s="1"/>
      <c r="QKA6" s="140"/>
      <c r="QKB6" s="140"/>
      <c r="QKC6" s="140"/>
      <c r="QKD6" s="1"/>
      <c r="QKE6"/>
      <c r="QKF6" s="147"/>
      <c r="QKG6" s="1"/>
      <c r="QKH6" s="1"/>
      <c r="QKI6" s="1"/>
      <c r="QKJ6" s="1"/>
      <c r="QKS6" s="24"/>
      <c r="QKX6" s="1"/>
      <c r="QKY6" s="140"/>
      <c r="QKZ6" s="140"/>
      <c r="QLA6" s="140"/>
      <c r="QLB6" s="1"/>
      <c r="QLC6"/>
      <c r="QLD6" s="147"/>
      <c r="QLE6" s="1"/>
      <c r="QLF6" s="1"/>
      <c r="QLG6" s="1"/>
      <c r="QLH6" s="1"/>
      <c r="QLQ6" s="24"/>
      <c r="QLV6" s="1"/>
      <c r="QLW6" s="140"/>
      <c r="QLX6" s="140"/>
      <c r="QLY6" s="140"/>
      <c r="QLZ6" s="1"/>
      <c r="QMA6"/>
      <c r="QMB6" s="147"/>
      <c r="QMC6" s="1"/>
      <c r="QMD6" s="1"/>
      <c r="QME6" s="1"/>
      <c r="QMF6" s="1"/>
      <c r="QMO6" s="24"/>
      <c r="QMT6" s="1"/>
      <c r="QMU6" s="140"/>
      <c r="QMV6" s="140"/>
      <c r="QMW6" s="140"/>
      <c r="QMX6" s="1"/>
      <c r="QMY6"/>
      <c r="QMZ6" s="147"/>
      <c r="QNA6" s="1"/>
      <c r="QNB6" s="1"/>
      <c r="QNC6" s="1"/>
      <c r="QND6" s="1"/>
      <c r="QNM6" s="24"/>
      <c r="QNR6" s="1"/>
      <c r="QNS6" s="140"/>
      <c r="QNT6" s="140"/>
      <c r="QNU6" s="140"/>
      <c r="QNV6" s="1"/>
      <c r="QNW6"/>
      <c r="QNX6" s="147"/>
      <c r="QNY6" s="1"/>
      <c r="QNZ6" s="1"/>
      <c r="QOA6" s="1"/>
      <c r="QOB6" s="1"/>
      <c r="QOK6" s="24"/>
      <c r="QOP6" s="1"/>
      <c r="QOQ6" s="140"/>
      <c r="QOR6" s="140"/>
      <c r="QOS6" s="140"/>
      <c r="QOT6" s="1"/>
      <c r="QOU6"/>
      <c r="QOV6" s="147"/>
      <c r="QOW6" s="1"/>
      <c r="QOX6" s="1"/>
      <c r="QOY6" s="1"/>
      <c r="QOZ6" s="1"/>
      <c r="QPI6" s="24"/>
      <c r="QPN6" s="1"/>
      <c r="QPO6" s="140"/>
      <c r="QPP6" s="140"/>
      <c r="QPQ6" s="140"/>
      <c r="QPR6" s="1"/>
      <c r="QPS6"/>
      <c r="QPT6" s="147"/>
      <c r="QPU6" s="1"/>
      <c r="QPV6" s="1"/>
      <c r="QPW6" s="1"/>
      <c r="QPX6" s="1"/>
      <c r="QQG6" s="24"/>
      <c r="QQL6" s="1"/>
      <c r="QQM6" s="140"/>
      <c r="QQN6" s="140"/>
      <c r="QQO6" s="140"/>
      <c r="QQP6" s="1"/>
      <c r="QQQ6"/>
      <c r="QQR6" s="147"/>
      <c r="QQS6" s="1"/>
      <c r="QQT6" s="1"/>
      <c r="QQU6" s="1"/>
      <c r="QQV6" s="1"/>
      <c r="QRE6" s="24"/>
      <c r="QRJ6" s="1"/>
      <c r="QRK6" s="140"/>
      <c r="QRL6" s="140"/>
      <c r="QRM6" s="140"/>
      <c r="QRN6" s="1"/>
      <c r="QRO6"/>
      <c r="QRP6" s="147"/>
      <c r="QRQ6" s="1"/>
      <c r="QRR6" s="1"/>
      <c r="QRS6" s="1"/>
      <c r="QRT6" s="1"/>
      <c r="QSC6" s="24"/>
      <c r="QSH6" s="1"/>
      <c r="QSI6" s="140"/>
      <c r="QSJ6" s="140"/>
      <c r="QSK6" s="140"/>
      <c r="QSL6" s="1"/>
      <c r="QSM6"/>
      <c r="QSN6" s="147"/>
      <c r="QSO6" s="1"/>
      <c r="QSP6" s="1"/>
      <c r="QSQ6" s="1"/>
      <c r="QSR6" s="1"/>
      <c r="QTA6" s="24"/>
      <c r="QTF6" s="1"/>
      <c r="QTG6" s="140"/>
      <c r="QTH6" s="140"/>
      <c r="QTI6" s="140"/>
      <c r="QTJ6" s="1"/>
      <c r="QTK6"/>
      <c r="QTL6" s="147"/>
      <c r="QTM6" s="1"/>
      <c r="QTN6" s="1"/>
      <c r="QTO6" s="1"/>
      <c r="QTP6" s="1"/>
      <c r="QTY6" s="24"/>
      <c r="QUD6" s="1"/>
      <c r="QUE6" s="140"/>
      <c r="QUF6" s="140"/>
      <c r="QUG6" s="140"/>
      <c r="QUH6" s="1"/>
      <c r="QUI6"/>
      <c r="QUJ6" s="147"/>
      <c r="QUK6" s="1"/>
      <c r="QUL6" s="1"/>
      <c r="QUM6" s="1"/>
      <c r="QUN6" s="1"/>
      <c r="QUW6" s="24"/>
      <c r="QVB6" s="1"/>
      <c r="QVC6" s="140"/>
      <c r="QVD6" s="140"/>
      <c r="QVE6" s="140"/>
      <c r="QVF6" s="1"/>
      <c r="QVG6"/>
      <c r="QVH6" s="147"/>
      <c r="QVI6" s="1"/>
      <c r="QVJ6" s="1"/>
      <c r="QVK6" s="1"/>
      <c r="QVL6" s="1"/>
      <c r="QVU6" s="24"/>
      <c r="QVZ6" s="1"/>
      <c r="QWA6" s="140"/>
      <c r="QWB6" s="140"/>
      <c r="QWC6" s="140"/>
      <c r="QWD6" s="1"/>
      <c r="QWE6"/>
      <c r="QWF6" s="147"/>
      <c r="QWG6" s="1"/>
      <c r="QWH6" s="1"/>
      <c r="QWI6" s="1"/>
      <c r="QWJ6" s="1"/>
      <c r="QWS6" s="24"/>
      <c r="QWX6" s="1"/>
      <c r="QWY6" s="140"/>
      <c r="QWZ6" s="140"/>
      <c r="QXA6" s="140"/>
      <c r="QXB6" s="1"/>
      <c r="QXC6"/>
      <c r="QXD6" s="147"/>
      <c r="QXE6" s="1"/>
      <c r="QXF6" s="1"/>
      <c r="QXG6" s="1"/>
      <c r="QXH6" s="1"/>
      <c r="QXQ6" s="24"/>
      <c r="QXV6" s="1"/>
      <c r="QXW6" s="140"/>
      <c r="QXX6" s="140"/>
      <c r="QXY6" s="140"/>
      <c r="QXZ6" s="1"/>
      <c r="QYA6"/>
      <c r="QYB6" s="147"/>
      <c r="QYC6" s="1"/>
      <c r="QYD6" s="1"/>
      <c r="QYE6" s="1"/>
      <c r="QYF6" s="1"/>
      <c r="QYO6" s="24"/>
      <c r="QYT6" s="1"/>
      <c r="QYU6" s="140"/>
      <c r="QYV6" s="140"/>
      <c r="QYW6" s="140"/>
      <c r="QYX6" s="1"/>
      <c r="QYY6"/>
      <c r="QYZ6" s="147"/>
      <c r="QZA6" s="1"/>
      <c r="QZB6" s="1"/>
      <c r="QZC6" s="1"/>
      <c r="QZD6" s="1"/>
      <c r="QZM6" s="24"/>
      <c r="QZR6" s="1"/>
      <c r="QZS6" s="140"/>
      <c r="QZT6" s="140"/>
      <c r="QZU6" s="140"/>
      <c r="QZV6" s="1"/>
      <c r="QZW6"/>
      <c r="QZX6" s="147"/>
      <c r="QZY6" s="1"/>
      <c r="QZZ6" s="1"/>
      <c r="RAA6" s="1"/>
      <c r="RAB6" s="1"/>
      <c r="RAK6" s="24"/>
      <c r="RAP6" s="1"/>
      <c r="RAQ6" s="140"/>
      <c r="RAR6" s="140"/>
      <c r="RAS6" s="140"/>
      <c r="RAT6" s="1"/>
      <c r="RAU6"/>
      <c r="RAV6" s="147"/>
      <c r="RAW6" s="1"/>
      <c r="RAX6" s="1"/>
      <c r="RAY6" s="1"/>
      <c r="RAZ6" s="1"/>
      <c r="RBI6" s="24"/>
      <c r="RBN6" s="1"/>
      <c r="RBO6" s="140"/>
      <c r="RBP6" s="140"/>
      <c r="RBQ6" s="140"/>
      <c r="RBR6" s="1"/>
      <c r="RBS6"/>
      <c r="RBT6" s="147"/>
      <c r="RBU6" s="1"/>
      <c r="RBV6" s="1"/>
      <c r="RBW6" s="1"/>
      <c r="RBX6" s="1"/>
      <c r="RCG6" s="24"/>
      <c r="RCL6" s="1"/>
      <c r="RCM6" s="140"/>
      <c r="RCN6" s="140"/>
      <c r="RCO6" s="140"/>
      <c r="RCP6" s="1"/>
      <c r="RCQ6"/>
      <c r="RCR6" s="147"/>
      <c r="RCS6" s="1"/>
      <c r="RCT6" s="1"/>
      <c r="RCU6" s="1"/>
      <c r="RCV6" s="1"/>
      <c r="RDE6" s="24"/>
      <c r="RDJ6" s="1"/>
      <c r="RDK6" s="140"/>
      <c r="RDL6" s="140"/>
      <c r="RDM6" s="140"/>
      <c r="RDN6" s="1"/>
      <c r="RDO6"/>
      <c r="RDP6" s="147"/>
      <c r="RDQ6" s="1"/>
      <c r="RDR6" s="1"/>
      <c r="RDS6" s="1"/>
      <c r="RDT6" s="1"/>
      <c r="REC6" s="24"/>
      <c r="REH6" s="1"/>
      <c r="REI6" s="140"/>
      <c r="REJ6" s="140"/>
      <c r="REK6" s="140"/>
      <c r="REL6" s="1"/>
      <c r="REM6"/>
      <c r="REN6" s="147"/>
      <c r="REO6" s="1"/>
      <c r="REP6" s="1"/>
      <c r="REQ6" s="1"/>
      <c r="RER6" s="1"/>
      <c r="RFA6" s="24"/>
      <c r="RFF6" s="1"/>
      <c r="RFG6" s="140"/>
      <c r="RFH6" s="140"/>
      <c r="RFI6" s="140"/>
      <c r="RFJ6" s="1"/>
      <c r="RFK6"/>
      <c r="RFL6" s="147"/>
      <c r="RFM6" s="1"/>
      <c r="RFN6" s="1"/>
      <c r="RFO6" s="1"/>
      <c r="RFP6" s="1"/>
      <c r="RFY6" s="24"/>
      <c r="RGD6" s="1"/>
      <c r="RGE6" s="140"/>
      <c r="RGF6" s="140"/>
      <c r="RGG6" s="140"/>
      <c r="RGH6" s="1"/>
      <c r="RGI6"/>
      <c r="RGJ6" s="147"/>
      <c r="RGK6" s="1"/>
      <c r="RGL6" s="1"/>
      <c r="RGM6" s="1"/>
      <c r="RGN6" s="1"/>
      <c r="RGW6" s="24"/>
      <c r="RHB6" s="1"/>
      <c r="RHC6" s="140"/>
      <c r="RHD6" s="140"/>
      <c r="RHE6" s="140"/>
      <c r="RHF6" s="1"/>
      <c r="RHG6"/>
      <c r="RHH6" s="147"/>
      <c r="RHI6" s="1"/>
      <c r="RHJ6" s="1"/>
      <c r="RHK6" s="1"/>
      <c r="RHL6" s="1"/>
      <c r="RHU6" s="24"/>
      <c r="RHZ6" s="1"/>
      <c r="RIA6" s="140"/>
      <c r="RIB6" s="140"/>
      <c r="RIC6" s="140"/>
      <c r="RID6" s="1"/>
      <c r="RIE6"/>
      <c r="RIF6" s="147"/>
      <c r="RIG6" s="1"/>
      <c r="RIH6" s="1"/>
      <c r="RII6" s="1"/>
      <c r="RIJ6" s="1"/>
      <c r="RIS6" s="24"/>
      <c r="RIX6" s="1"/>
      <c r="RIY6" s="140"/>
      <c r="RIZ6" s="140"/>
      <c r="RJA6" s="140"/>
      <c r="RJB6" s="1"/>
      <c r="RJC6"/>
      <c r="RJD6" s="147"/>
      <c r="RJE6" s="1"/>
      <c r="RJF6" s="1"/>
      <c r="RJG6" s="1"/>
      <c r="RJH6" s="1"/>
      <c r="RJQ6" s="24"/>
      <c r="RJV6" s="1"/>
      <c r="RJW6" s="140"/>
      <c r="RJX6" s="140"/>
      <c r="RJY6" s="140"/>
      <c r="RJZ6" s="1"/>
      <c r="RKA6"/>
      <c r="RKB6" s="147"/>
      <c r="RKC6" s="1"/>
      <c r="RKD6" s="1"/>
      <c r="RKE6" s="1"/>
      <c r="RKF6" s="1"/>
      <c r="RKO6" s="24"/>
      <c r="RKT6" s="1"/>
      <c r="RKU6" s="140"/>
      <c r="RKV6" s="140"/>
      <c r="RKW6" s="140"/>
      <c r="RKX6" s="1"/>
      <c r="RKY6"/>
      <c r="RKZ6" s="147"/>
      <c r="RLA6" s="1"/>
      <c r="RLB6" s="1"/>
      <c r="RLC6" s="1"/>
      <c r="RLD6" s="1"/>
      <c r="RLM6" s="24"/>
      <c r="RLR6" s="1"/>
      <c r="RLS6" s="140"/>
      <c r="RLT6" s="140"/>
      <c r="RLU6" s="140"/>
      <c r="RLV6" s="1"/>
      <c r="RLW6"/>
      <c r="RLX6" s="147"/>
      <c r="RLY6" s="1"/>
      <c r="RLZ6" s="1"/>
      <c r="RMA6" s="1"/>
      <c r="RMB6" s="1"/>
      <c r="RMK6" s="24"/>
      <c r="RMP6" s="1"/>
      <c r="RMQ6" s="140"/>
      <c r="RMR6" s="140"/>
      <c r="RMS6" s="140"/>
      <c r="RMT6" s="1"/>
      <c r="RMU6"/>
      <c r="RMV6" s="147"/>
      <c r="RMW6" s="1"/>
      <c r="RMX6" s="1"/>
      <c r="RMY6" s="1"/>
      <c r="RMZ6" s="1"/>
      <c r="RNI6" s="24"/>
      <c r="RNN6" s="1"/>
      <c r="RNO6" s="140"/>
      <c r="RNP6" s="140"/>
      <c r="RNQ6" s="140"/>
      <c r="RNR6" s="1"/>
      <c r="RNS6"/>
      <c r="RNT6" s="147"/>
      <c r="RNU6" s="1"/>
      <c r="RNV6" s="1"/>
      <c r="RNW6" s="1"/>
      <c r="RNX6" s="1"/>
      <c r="ROG6" s="24"/>
      <c r="ROL6" s="1"/>
      <c r="ROM6" s="140"/>
      <c r="RON6" s="140"/>
      <c r="ROO6" s="140"/>
      <c r="ROP6" s="1"/>
      <c r="ROQ6"/>
      <c r="ROR6" s="147"/>
      <c r="ROS6" s="1"/>
      <c r="ROT6" s="1"/>
      <c r="ROU6" s="1"/>
      <c r="ROV6" s="1"/>
      <c r="RPE6" s="24"/>
      <c r="RPJ6" s="1"/>
      <c r="RPK6" s="140"/>
      <c r="RPL6" s="140"/>
      <c r="RPM6" s="140"/>
      <c r="RPN6" s="1"/>
      <c r="RPO6"/>
      <c r="RPP6" s="147"/>
      <c r="RPQ6" s="1"/>
      <c r="RPR6" s="1"/>
      <c r="RPS6" s="1"/>
      <c r="RPT6" s="1"/>
      <c r="RQC6" s="24"/>
      <c r="RQH6" s="1"/>
      <c r="RQI6" s="140"/>
      <c r="RQJ6" s="140"/>
      <c r="RQK6" s="140"/>
      <c r="RQL6" s="1"/>
      <c r="RQM6"/>
      <c r="RQN6" s="147"/>
      <c r="RQO6" s="1"/>
      <c r="RQP6" s="1"/>
      <c r="RQQ6" s="1"/>
      <c r="RQR6" s="1"/>
      <c r="RRA6" s="24"/>
      <c r="RRF6" s="1"/>
      <c r="RRG6" s="140"/>
      <c r="RRH6" s="140"/>
      <c r="RRI6" s="140"/>
      <c r="RRJ6" s="1"/>
      <c r="RRK6"/>
      <c r="RRL6" s="147"/>
      <c r="RRM6" s="1"/>
      <c r="RRN6" s="1"/>
      <c r="RRO6" s="1"/>
      <c r="RRP6" s="1"/>
      <c r="RRY6" s="24"/>
      <c r="RSD6" s="1"/>
      <c r="RSE6" s="140"/>
      <c r="RSF6" s="140"/>
      <c r="RSG6" s="140"/>
      <c r="RSH6" s="1"/>
      <c r="RSI6"/>
      <c r="RSJ6" s="147"/>
      <c r="RSK6" s="1"/>
      <c r="RSL6" s="1"/>
      <c r="RSM6" s="1"/>
      <c r="RSN6" s="1"/>
      <c r="RSW6" s="24"/>
      <c r="RTB6" s="1"/>
      <c r="RTC6" s="140"/>
      <c r="RTD6" s="140"/>
      <c r="RTE6" s="140"/>
      <c r="RTF6" s="1"/>
      <c r="RTG6"/>
      <c r="RTH6" s="147"/>
      <c r="RTI6" s="1"/>
      <c r="RTJ6" s="1"/>
      <c r="RTK6" s="1"/>
      <c r="RTL6" s="1"/>
      <c r="RTU6" s="24"/>
      <c r="RTZ6" s="1"/>
      <c r="RUA6" s="140"/>
      <c r="RUB6" s="140"/>
      <c r="RUC6" s="140"/>
      <c r="RUD6" s="1"/>
      <c r="RUE6"/>
      <c r="RUF6" s="147"/>
      <c r="RUG6" s="1"/>
      <c r="RUH6" s="1"/>
      <c r="RUI6" s="1"/>
      <c r="RUJ6" s="1"/>
      <c r="RUS6" s="24"/>
      <c r="RUX6" s="1"/>
      <c r="RUY6" s="140"/>
      <c r="RUZ6" s="140"/>
      <c r="RVA6" s="140"/>
      <c r="RVB6" s="1"/>
      <c r="RVC6"/>
      <c r="RVD6" s="147"/>
      <c r="RVE6" s="1"/>
      <c r="RVF6" s="1"/>
      <c r="RVG6" s="1"/>
      <c r="RVH6" s="1"/>
      <c r="RVQ6" s="24"/>
      <c r="RVV6" s="1"/>
      <c r="RVW6" s="140"/>
      <c r="RVX6" s="140"/>
      <c r="RVY6" s="140"/>
      <c r="RVZ6" s="1"/>
      <c r="RWA6"/>
      <c r="RWB6" s="147"/>
      <c r="RWC6" s="1"/>
      <c r="RWD6" s="1"/>
      <c r="RWE6" s="1"/>
      <c r="RWF6" s="1"/>
      <c r="RWO6" s="24"/>
      <c r="RWT6" s="1"/>
      <c r="RWU6" s="140"/>
      <c r="RWV6" s="140"/>
      <c r="RWW6" s="140"/>
      <c r="RWX6" s="1"/>
      <c r="RWY6"/>
      <c r="RWZ6" s="147"/>
      <c r="RXA6" s="1"/>
      <c r="RXB6" s="1"/>
      <c r="RXC6" s="1"/>
      <c r="RXD6" s="1"/>
      <c r="RXM6" s="24"/>
      <c r="RXR6" s="1"/>
      <c r="RXS6" s="140"/>
      <c r="RXT6" s="140"/>
      <c r="RXU6" s="140"/>
      <c r="RXV6" s="1"/>
      <c r="RXW6"/>
      <c r="RXX6" s="147"/>
      <c r="RXY6" s="1"/>
      <c r="RXZ6" s="1"/>
      <c r="RYA6" s="1"/>
      <c r="RYB6" s="1"/>
      <c r="RYK6" s="24"/>
      <c r="RYP6" s="1"/>
      <c r="RYQ6" s="140"/>
      <c r="RYR6" s="140"/>
      <c r="RYS6" s="140"/>
      <c r="RYT6" s="1"/>
      <c r="RYU6"/>
      <c r="RYV6" s="147"/>
      <c r="RYW6" s="1"/>
      <c r="RYX6" s="1"/>
      <c r="RYY6" s="1"/>
      <c r="RYZ6" s="1"/>
      <c r="RZI6" s="24"/>
      <c r="RZN6" s="1"/>
      <c r="RZO6" s="140"/>
      <c r="RZP6" s="140"/>
      <c r="RZQ6" s="140"/>
      <c r="RZR6" s="1"/>
      <c r="RZS6"/>
      <c r="RZT6" s="147"/>
      <c r="RZU6" s="1"/>
      <c r="RZV6" s="1"/>
      <c r="RZW6" s="1"/>
      <c r="RZX6" s="1"/>
      <c r="SAG6" s="24"/>
      <c r="SAL6" s="1"/>
      <c r="SAM6" s="140"/>
      <c r="SAN6" s="140"/>
      <c r="SAO6" s="140"/>
      <c r="SAP6" s="1"/>
      <c r="SAQ6"/>
      <c r="SAR6" s="147"/>
      <c r="SAS6" s="1"/>
      <c r="SAT6" s="1"/>
      <c r="SAU6" s="1"/>
      <c r="SAV6" s="1"/>
      <c r="SBE6" s="24"/>
      <c r="SBJ6" s="1"/>
      <c r="SBK6" s="140"/>
      <c r="SBL6" s="140"/>
      <c r="SBM6" s="140"/>
      <c r="SBN6" s="1"/>
      <c r="SBO6"/>
      <c r="SBP6" s="147"/>
      <c r="SBQ6" s="1"/>
      <c r="SBR6" s="1"/>
      <c r="SBS6" s="1"/>
      <c r="SBT6" s="1"/>
      <c r="SCC6" s="24"/>
      <c r="SCH6" s="1"/>
      <c r="SCI6" s="140"/>
      <c r="SCJ6" s="140"/>
      <c r="SCK6" s="140"/>
      <c r="SCL6" s="1"/>
      <c r="SCM6"/>
      <c r="SCN6" s="147"/>
      <c r="SCO6" s="1"/>
      <c r="SCP6" s="1"/>
      <c r="SCQ6" s="1"/>
      <c r="SCR6" s="1"/>
      <c r="SDA6" s="24"/>
      <c r="SDF6" s="1"/>
      <c r="SDG6" s="140"/>
      <c r="SDH6" s="140"/>
      <c r="SDI6" s="140"/>
      <c r="SDJ6" s="1"/>
      <c r="SDK6"/>
      <c r="SDL6" s="147"/>
      <c r="SDM6" s="1"/>
      <c r="SDN6" s="1"/>
      <c r="SDO6" s="1"/>
      <c r="SDP6" s="1"/>
      <c r="SDY6" s="24"/>
      <c r="SED6" s="1"/>
      <c r="SEE6" s="140"/>
      <c r="SEF6" s="140"/>
      <c r="SEG6" s="140"/>
      <c r="SEH6" s="1"/>
      <c r="SEI6"/>
      <c r="SEJ6" s="147"/>
      <c r="SEK6" s="1"/>
      <c r="SEL6" s="1"/>
      <c r="SEM6" s="1"/>
      <c r="SEN6" s="1"/>
      <c r="SEW6" s="24"/>
      <c r="SFB6" s="1"/>
      <c r="SFC6" s="140"/>
      <c r="SFD6" s="140"/>
      <c r="SFE6" s="140"/>
      <c r="SFF6" s="1"/>
      <c r="SFG6"/>
      <c r="SFH6" s="147"/>
      <c r="SFI6" s="1"/>
      <c r="SFJ6" s="1"/>
      <c r="SFK6" s="1"/>
      <c r="SFL6" s="1"/>
      <c r="SFU6" s="24"/>
      <c r="SFZ6" s="1"/>
      <c r="SGA6" s="140"/>
      <c r="SGB6" s="140"/>
      <c r="SGC6" s="140"/>
      <c r="SGD6" s="1"/>
      <c r="SGE6"/>
      <c r="SGF6" s="147"/>
      <c r="SGG6" s="1"/>
      <c r="SGH6" s="1"/>
      <c r="SGI6" s="1"/>
      <c r="SGJ6" s="1"/>
      <c r="SGS6" s="24"/>
      <c r="SGX6" s="1"/>
      <c r="SGY6" s="140"/>
      <c r="SGZ6" s="140"/>
      <c r="SHA6" s="140"/>
      <c r="SHB6" s="1"/>
      <c r="SHC6"/>
      <c r="SHD6" s="147"/>
      <c r="SHE6" s="1"/>
      <c r="SHF6" s="1"/>
      <c r="SHG6" s="1"/>
      <c r="SHH6" s="1"/>
      <c r="SHQ6" s="24"/>
      <c r="SHV6" s="1"/>
      <c r="SHW6" s="140"/>
      <c r="SHX6" s="140"/>
      <c r="SHY6" s="140"/>
      <c r="SHZ6" s="1"/>
      <c r="SIA6"/>
      <c r="SIB6" s="147"/>
      <c r="SIC6" s="1"/>
      <c r="SID6" s="1"/>
      <c r="SIE6" s="1"/>
      <c r="SIF6" s="1"/>
      <c r="SIO6" s="24"/>
      <c r="SIT6" s="1"/>
      <c r="SIU6" s="140"/>
      <c r="SIV6" s="140"/>
      <c r="SIW6" s="140"/>
      <c r="SIX6" s="1"/>
      <c r="SIY6"/>
      <c r="SIZ6" s="147"/>
      <c r="SJA6" s="1"/>
      <c r="SJB6" s="1"/>
      <c r="SJC6" s="1"/>
      <c r="SJD6" s="1"/>
      <c r="SJM6" s="24"/>
      <c r="SJR6" s="1"/>
      <c r="SJS6" s="140"/>
      <c r="SJT6" s="140"/>
      <c r="SJU6" s="140"/>
      <c r="SJV6" s="1"/>
      <c r="SJW6"/>
      <c r="SJX6" s="147"/>
      <c r="SJY6" s="1"/>
      <c r="SJZ6" s="1"/>
      <c r="SKA6" s="1"/>
      <c r="SKB6" s="1"/>
      <c r="SKK6" s="24"/>
      <c r="SKP6" s="1"/>
      <c r="SKQ6" s="140"/>
      <c r="SKR6" s="140"/>
      <c r="SKS6" s="140"/>
      <c r="SKT6" s="1"/>
      <c r="SKU6"/>
      <c r="SKV6" s="147"/>
      <c r="SKW6" s="1"/>
      <c r="SKX6" s="1"/>
      <c r="SKY6" s="1"/>
      <c r="SKZ6" s="1"/>
      <c r="SLI6" s="24"/>
      <c r="SLN6" s="1"/>
      <c r="SLO6" s="140"/>
      <c r="SLP6" s="140"/>
      <c r="SLQ6" s="140"/>
      <c r="SLR6" s="1"/>
      <c r="SLS6"/>
      <c r="SLT6" s="147"/>
      <c r="SLU6" s="1"/>
      <c r="SLV6" s="1"/>
      <c r="SLW6" s="1"/>
      <c r="SLX6" s="1"/>
      <c r="SMG6" s="24"/>
      <c r="SML6" s="1"/>
      <c r="SMM6" s="140"/>
      <c r="SMN6" s="140"/>
      <c r="SMO6" s="140"/>
      <c r="SMP6" s="1"/>
      <c r="SMQ6"/>
      <c r="SMR6" s="147"/>
      <c r="SMS6" s="1"/>
      <c r="SMT6" s="1"/>
      <c r="SMU6" s="1"/>
      <c r="SMV6" s="1"/>
      <c r="SNE6" s="24"/>
      <c r="SNJ6" s="1"/>
      <c r="SNK6" s="140"/>
      <c r="SNL6" s="140"/>
      <c r="SNM6" s="140"/>
      <c r="SNN6" s="1"/>
      <c r="SNO6"/>
      <c r="SNP6" s="147"/>
      <c r="SNQ6" s="1"/>
      <c r="SNR6" s="1"/>
      <c r="SNS6" s="1"/>
      <c r="SNT6" s="1"/>
      <c r="SOC6" s="24"/>
      <c r="SOH6" s="1"/>
      <c r="SOI6" s="140"/>
      <c r="SOJ6" s="140"/>
      <c r="SOK6" s="140"/>
      <c r="SOL6" s="1"/>
      <c r="SOM6"/>
      <c r="SON6" s="147"/>
      <c r="SOO6" s="1"/>
      <c r="SOP6" s="1"/>
      <c r="SOQ6" s="1"/>
      <c r="SOR6" s="1"/>
      <c r="SPA6" s="24"/>
      <c r="SPF6" s="1"/>
      <c r="SPG6" s="140"/>
      <c r="SPH6" s="140"/>
      <c r="SPI6" s="140"/>
      <c r="SPJ6" s="1"/>
      <c r="SPK6"/>
      <c r="SPL6" s="147"/>
      <c r="SPM6" s="1"/>
      <c r="SPN6" s="1"/>
      <c r="SPO6" s="1"/>
      <c r="SPP6" s="1"/>
      <c r="SPY6" s="24"/>
      <c r="SQD6" s="1"/>
      <c r="SQE6" s="140"/>
      <c r="SQF6" s="140"/>
      <c r="SQG6" s="140"/>
      <c r="SQH6" s="1"/>
      <c r="SQI6"/>
      <c r="SQJ6" s="147"/>
      <c r="SQK6" s="1"/>
      <c r="SQL6" s="1"/>
      <c r="SQM6" s="1"/>
      <c r="SQN6" s="1"/>
      <c r="SQW6" s="24"/>
      <c r="SRB6" s="1"/>
      <c r="SRC6" s="140"/>
      <c r="SRD6" s="140"/>
      <c r="SRE6" s="140"/>
      <c r="SRF6" s="1"/>
      <c r="SRG6"/>
      <c r="SRH6" s="147"/>
      <c r="SRI6" s="1"/>
      <c r="SRJ6" s="1"/>
      <c r="SRK6" s="1"/>
      <c r="SRL6" s="1"/>
      <c r="SRU6" s="24"/>
      <c r="SRZ6" s="1"/>
      <c r="SSA6" s="140"/>
      <c r="SSB6" s="140"/>
      <c r="SSC6" s="140"/>
      <c r="SSD6" s="1"/>
      <c r="SSE6"/>
      <c r="SSF6" s="147"/>
      <c r="SSG6" s="1"/>
      <c r="SSH6" s="1"/>
      <c r="SSI6" s="1"/>
      <c r="SSJ6" s="1"/>
      <c r="SSS6" s="24"/>
      <c r="SSX6" s="1"/>
      <c r="SSY6" s="140"/>
      <c r="SSZ6" s="140"/>
      <c r="STA6" s="140"/>
      <c r="STB6" s="1"/>
      <c r="STC6"/>
      <c r="STD6" s="147"/>
      <c r="STE6" s="1"/>
      <c r="STF6" s="1"/>
      <c r="STG6" s="1"/>
      <c r="STH6" s="1"/>
      <c r="STQ6" s="24"/>
      <c r="STV6" s="1"/>
      <c r="STW6" s="140"/>
      <c r="STX6" s="140"/>
      <c r="STY6" s="140"/>
      <c r="STZ6" s="1"/>
      <c r="SUA6"/>
      <c r="SUB6" s="147"/>
      <c r="SUC6" s="1"/>
      <c r="SUD6" s="1"/>
      <c r="SUE6" s="1"/>
      <c r="SUF6" s="1"/>
      <c r="SUO6" s="24"/>
      <c r="SUT6" s="1"/>
      <c r="SUU6" s="140"/>
      <c r="SUV6" s="140"/>
      <c r="SUW6" s="140"/>
      <c r="SUX6" s="1"/>
      <c r="SUY6"/>
      <c r="SUZ6" s="147"/>
      <c r="SVA6" s="1"/>
      <c r="SVB6" s="1"/>
      <c r="SVC6" s="1"/>
      <c r="SVD6" s="1"/>
      <c r="SVM6" s="24"/>
      <c r="SVR6" s="1"/>
      <c r="SVS6" s="140"/>
      <c r="SVT6" s="140"/>
      <c r="SVU6" s="140"/>
      <c r="SVV6" s="1"/>
      <c r="SVW6"/>
      <c r="SVX6" s="147"/>
      <c r="SVY6" s="1"/>
      <c r="SVZ6" s="1"/>
      <c r="SWA6" s="1"/>
      <c r="SWB6" s="1"/>
      <c r="SWK6" s="24"/>
      <c r="SWP6" s="1"/>
      <c r="SWQ6" s="140"/>
      <c r="SWR6" s="140"/>
      <c r="SWS6" s="140"/>
      <c r="SWT6" s="1"/>
      <c r="SWU6"/>
      <c r="SWV6" s="147"/>
      <c r="SWW6" s="1"/>
      <c r="SWX6" s="1"/>
      <c r="SWY6" s="1"/>
      <c r="SWZ6" s="1"/>
      <c r="SXI6" s="24"/>
      <c r="SXN6" s="1"/>
      <c r="SXO6" s="140"/>
      <c r="SXP6" s="140"/>
      <c r="SXQ6" s="140"/>
      <c r="SXR6" s="1"/>
      <c r="SXS6"/>
      <c r="SXT6" s="147"/>
      <c r="SXU6" s="1"/>
      <c r="SXV6" s="1"/>
      <c r="SXW6" s="1"/>
      <c r="SXX6" s="1"/>
      <c r="SYG6" s="24"/>
      <c r="SYL6" s="1"/>
      <c r="SYM6" s="140"/>
      <c r="SYN6" s="140"/>
      <c r="SYO6" s="140"/>
      <c r="SYP6" s="1"/>
      <c r="SYQ6"/>
      <c r="SYR6" s="147"/>
      <c r="SYS6" s="1"/>
      <c r="SYT6" s="1"/>
      <c r="SYU6" s="1"/>
      <c r="SYV6" s="1"/>
      <c r="SZE6" s="24"/>
      <c r="SZJ6" s="1"/>
      <c r="SZK6" s="140"/>
      <c r="SZL6" s="140"/>
      <c r="SZM6" s="140"/>
      <c r="SZN6" s="1"/>
      <c r="SZO6"/>
      <c r="SZP6" s="147"/>
      <c r="SZQ6" s="1"/>
      <c r="SZR6" s="1"/>
      <c r="SZS6" s="1"/>
      <c r="SZT6" s="1"/>
      <c r="TAC6" s="24"/>
      <c r="TAH6" s="1"/>
      <c r="TAI6" s="140"/>
      <c r="TAJ6" s="140"/>
      <c r="TAK6" s="140"/>
      <c r="TAL6" s="1"/>
      <c r="TAM6"/>
      <c r="TAN6" s="147"/>
      <c r="TAO6" s="1"/>
      <c r="TAP6" s="1"/>
      <c r="TAQ6" s="1"/>
      <c r="TAR6" s="1"/>
      <c r="TBA6" s="24"/>
      <c r="TBF6" s="1"/>
      <c r="TBG6" s="140"/>
      <c r="TBH6" s="140"/>
      <c r="TBI6" s="140"/>
      <c r="TBJ6" s="1"/>
      <c r="TBK6"/>
      <c r="TBL6" s="147"/>
      <c r="TBM6" s="1"/>
      <c r="TBN6" s="1"/>
      <c r="TBO6" s="1"/>
      <c r="TBP6" s="1"/>
      <c r="TBY6" s="24"/>
      <c r="TCD6" s="1"/>
      <c r="TCE6" s="140"/>
      <c r="TCF6" s="140"/>
      <c r="TCG6" s="140"/>
      <c r="TCH6" s="1"/>
      <c r="TCI6"/>
      <c r="TCJ6" s="147"/>
      <c r="TCK6" s="1"/>
      <c r="TCL6" s="1"/>
      <c r="TCM6" s="1"/>
      <c r="TCN6" s="1"/>
      <c r="TCW6" s="24"/>
      <c r="TDB6" s="1"/>
      <c r="TDC6" s="140"/>
      <c r="TDD6" s="140"/>
      <c r="TDE6" s="140"/>
      <c r="TDF6" s="1"/>
      <c r="TDG6"/>
      <c r="TDH6" s="147"/>
      <c r="TDI6" s="1"/>
      <c r="TDJ6" s="1"/>
      <c r="TDK6" s="1"/>
      <c r="TDL6" s="1"/>
      <c r="TDU6" s="24"/>
      <c r="TDZ6" s="1"/>
      <c r="TEA6" s="140"/>
      <c r="TEB6" s="140"/>
      <c r="TEC6" s="140"/>
      <c r="TED6" s="1"/>
      <c r="TEE6"/>
      <c r="TEF6" s="147"/>
      <c r="TEG6" s="1"/>
      <c r="TEH6" s="1"/>
      <c r="TEI6" s="1"/>
      <c r="TEJ6" s="1"/>
      <c r="TES6" s="24"/>
      <c r="TEX6" s="1"/>
      <c r="TEY6" s="140"/>
      <c r="TEZ6" s="140"/>
      <c r="TFA6" s="140"/>
      <c r="TFB6" s="1"/>
      <c r="TFC6"/>
      <c r="TFD6" s="147"/>
      <c r="TFE6" s="1"/>
      <c r="TFF6" s="1"/>
      <c r="TFG6" s="1"/>
      <c r="TFH6" s="1"/>
      <c r="TFQ6" s="24"/>
      <c r="TFV6" s="1"/>
      <c r="TFW6" s="140"/>
      <c r="TFX6" s="140"/>
      <c r="TFY6" s="140"/>
      <c r="TFZ6" s="1"/>
      <c r="TGA6"/>
      <c r="TGB6" s="147"/>
      <c r="TGC6" s="1"/>
      <c r="TGD6" s="1"/>
      <c r="TGE6" s="1"/>
      <c r="TGF6" s="1"/>
      <c r="TGO6" s="24"/>
      <c r="TGT6" s="1"/>
      <c r="TGU6" s="140"/>
      <c r="TGV6" s="140"/>
      <c r="TGW6" s="140"/>
      <c r="TGX6" s="1"/>
      <c r="TGY6"/>
      <c r="TGZ6" s="147"/>
      <c r="THA6" s="1"/>
      <c r="THB6" s="1"/>
      <c r="THC6" s="1"/>
      <c r="THD6" s="1"/>
      <c r="THM6" s="24"/>
      <c r="THR6" s="1"/>
      <c r="THS6" s="140"/>
      <c r="THT6" s="140"/>
      <c r="THU6" s="140"/>
      <c r="THV6" s="1"/>
      <c r="THW6"/>
      <c r="THX6" s="147"/>
      <c r="THY6" s="1"/>
      <c r="THZ6" s="1"/>
      <c r="TIA6" s="1"/>
      <c r="TIB6" s="1"/>
      <c r="TIK6" s="24"/>
      <c r="TIP6" s="1"/>
      <c r="TIQ6" s="140"/>
      <c r="TIR6" s="140"/>
      <c r="TIS6" s="140"/>
      <c r="TIT6" s="1"/>
      <c r="TIU6"/>
      <c r="TIV6" s="147"/>
      <c r="TIW6" s="1"/>
      <c r="TIX6" s="1"/>
      <c r="TIY6" s="1"/>
      <c r="TIZ6" s="1"/>
      <c r="TJI6" s="24"/>
      <c r="TJN6" s="1"/>
      <c r="TJO6" s="140"/>
      <c r="TJP6" s="140"/>
      <c r="TJQ6" s="140"/>
      <c r="TJR6" s="1"/>
      <c r="TJS6"/>
      <c r="TJT6" s="147"/>
      <c r="TJU6" s="1"/>
      <c r="TJV6" s="1"/>
      <c r="TJW6" s="1"/>
      <c r="TJX6" s="1"/>
      <c r="TKG6" s="24"/>
      <c r="TKL6" s="1"/>
      <c r="TKM6" s="140"/>
      <c r="TKN6" s="140"/>
      <c r="TKO6" s="140"/>
      <c r="TKP6" s="1"/>
      <c r="TKQ6"/>
      <c r="TKR6" s="147"/>
      <c r="TKS6" s="1"/>
      <c r="TKT6" s="1"/>
      <c r="TKU6" s="1"/>
      <c r="TKV6" s="1"/>
      <c r="TLE6" s="24"/>
      <c r="TLJ6" s="1"/>
      <c r="TLK6" s="140"/>
      <c r="TLL6" s="140"/>
      <c r="TLM6" s="140"/>
      <c r="TLN6" s="1"/>
      <c r="TLO6"/>
      <c r="TLP6" s="147"/>
      <c r="TLQ6" s="1"/>
      <c r="TLR6" s="1"/>
      <c r="TLS6" s="1"/>
      <c r="TLT6" s="1"/>
      <c r="TMC6" s="24"/>
      <c r="TMH6" s="1"/>
      <c r="TMI6" s="140"/>
      <c r="TMJ6" s="140"/>
      <c r="TMK6" s="140"/>
      <c r="TML6" s="1"/>
      <c r="TMM6"/>
      <c r="TMN6" s="147"/>
      <c r="TMO6" s="1"/>
      <c r="TMP6" s="1"/>
      <c r="TMQ6" s="1"/>
      <c r="TMR6" s="1"/>
      <c r="TNA6" s="24"/>
      <c r="TNF6" s="1"/>
      <c r="TNG6" s="140"/>
      <c r="TNH6" s="140"/>
      <c r="TNI6" s="140"/>
      <c r="TNJ6" s="1"/>
      <c r="TNK6"/>
      <c r="TNL6" s="147"/>
      <c r="TNM6" s="1"/>
      <c r="TNN6" s="1"/>
      <c r="TNO6" s="1"/>
      <c r="TNP6" s="1"/>
      <c r="TNY6" s="24"/>
      <c r="TOD6" s="1"/>
      <c r="TOE6" s="140"/>
      <c r="TOF6" s="140"/>
      <c r="TOG6" s="140"/>
      <c r="TOH6" s="1"/>
      <c r="TOI6"/>
      <c r="TOJ6" s="147"/>
      <c r="TOK6" s="1"/>
      <c r="TOL6" s="1"/>
      <c r="TOM6" s="1"/>
      <c r="TON6" s="1"/>
      <c r="TOW6" s="24"/>
      <c r="TPB6" s="1"/>
      <c r="TPC6" s="140"/>
      <c r="TPD6" s="140"/>
      <c r="TPE6" s="140"/>
      <c r="TPF6" s="1"/>
      <c r="TPG6"/>
      <c r="TPH6" s="147"/>
      <c r="TPI6" s="1"/>
      <c r="TPJ6" s="1"/>
      <c r="TPK6" s="1"/>
      <c r="TPL6" s="1"/>
      <c r="TPU6" s="24"/>
      <c r="TPZ6" s="1"/>
      <c r="TQA6" s="140"/>
      <c r="TQB6" s="140"/>
      <c r="TQC6" s="140"/>
      <c r="TQD6" s="1"/>
      <c r="TQE6"/>
      <c r="TQF6" s="147"/>
      <c r="TQG6" s="1"/>
      <c r="TQH6" s="1"/>
      <c r="TQI6" s="1"/>
      <c r="TQJ6" s="1"/>
      <c r="TQS6" s="24"/>
      <c r="TQX6" s="1"/>
      <c r="TQY6" s="140"/>
      <c r="TQZ6" s="140"/>
      <c r="TRA6" s="140"/>
      <c r="TRB6" s="1"/>
      <c r="TRC6"/>
      <c r="TRD6" s="147"/>
      <c r="TRE6" s="1"/>
      <c r="TRF6" s="1"/>
      <c r="TRG6" s="1"/>
      <c r="TRH6" s="1"/>
      <c r="TRQ6" s="24"/>
      <c r="TRV6" s="1"/>
      <c r="TRW6" s="140"/>
      <c r="TRX6" s="140"/>
      <c r="TRY6" s="140"/>
      <c r="TRZ6" s="1"/>
      <c r="TSA6"/>
      <c r="TSB6" s="147"/>
      <c r="TSC6" s="1"/>
      <c r="TSD6" s="1"/>
      <c r="TSE6" s="1"/>
      <c r="TSF6" s="1"/>
      <c r="TSO6" s="24"/>
      <c r="TST6" s="1"/>
      <c r="TSU6" s="140"/>
      <c r="TSV6" s="140"/>
      <c r="TSW6" s="140"/>
      <c r="TSX6" s="1"/>
      <c r="TSY6"/>
      <c r="TSZ6" s="147"/>
      <c r="TTA6" s="1"/>
      <c r="TTB6" s="1"/>
      <c r="TTC6" s="1"/>
      <c r="TTD6" s="1"/>
      <c r="TTM6" s="24"/>
      <c r="TTR6" s="1"/>
      <c r="TTS6" s="140"/>
      <c r="TTT6" s="140"/>
      <c r="TTU6" s="140"/>
      <c r="TTV6" s="1"/>
      <c r="TTW6"/>
      <c r="TTX6" s="147"/>
      <c r="TTY6" s="1"/>
      <c r="TTZ6" s="1"/>
      <c r="TUA6" s="1"/>
      <c r="TUB6" s="1"/>
      <c r="TUK6" s="24"/>
      <c r="TUP6" s="1"/>
      <c r="TUQ6" s="140"/>
      <c r="TUR6" s="140"/>
      <c r="TUS6" s="140"/>
      <c r="TUT6" s="1"/>
      <c r="TUU6"/>
      <c r="TUV6" s="147"/>
      <c r="TUW6" s="1"/>
      <c r="TUX6" s="1"/>
      <c r="TUY6" s="1"/>
      <c r="TUZ6" s="1"/>
      <c r="TVI6" s="24"/>
      <c r="TVN6" s="1"/>
      <c r="TVO6" s="140"/>
      <c r="TVP6" s="140"/>
      <c r="TVQ6" s="140"/>
      <c r="TVR6" s="1"/>
      <c r="TVS6"/>
      <c r="TVT6" s="147"/>
      <c r="TVU6" s="1"/>
      <c r="TVV6" s="1"/>
      <c r="TVW6" s="1"/>
      <c r="TVX6" s="1"/>
      <c r="TWG6" s="24"/>
      <c r="TWL6" s="1"/>
      <c r="TWM6" s="140"/>
      <c r="TWN6" s="140"/>
      <c r="TWO6" s="140"/>
      <c r="TWP6" s="1"/>
      <c r="TWQ6"/>
      <c r="TWR6" s="147"/>
      <c r="TWS6" s="1"/>
      <c r="TWT6" s="1"/>
      <c r="TWU6" s="1"/>
      <c r="TWV6" s="1"/>
      <c r="TXE6" s="24"/>
      <c r="TXJ6" s="1"/>
      <c r="TXK6" s="140"/>
      <c r="TXL6" s="140"/>
      <c r="TXM6" s="140"/>
      <c r="TXN6" s="1"/>
      <c r="TXO6"/>
      <c r="TXP6" s="147"/>
      <c r="TXQ6" s="1"/>
      <c r="TXR6" s="1"/>
      <c r="TXS6" s="1"/>
      <c r="TXT6" s="1"/>
      <c r="TYC6" s="24"/>
      <c r="TYH6" s="1"/>
      <c r="TYI6" s="140"/>
      <c r="TYJ6" s="140"/>
      <c r="TYK6" s="140"/>
      <c r="TYL6" s="1"/>
      <c r="TYM6"/>
      <c r="TYN6" s="147"/>
      <c r="TYO6" s="1"/>
      <c r="TYP6" s="1"/>
      <c r="TYQ6" s="1"/>
      <c r="TYR6" s="1"/>
      <c r="TZA6" s="24"/>
      <c r="TZF6" s="1"/>
      <c r="TZG6" s="140"/>
      <c r="TZH6" s="140"/>
      <c r="TZI6" s="140"/>
      <c r="TZJ6" s="1"/>
      <c r="TZK6"/>
      <c r="TZL6" s="147"/>
      <c r="TZM6" s="1"/>
      <c r="TZN6" s="1"/>
      <c r="TZO6" s="1"/>
      <c r="TZP6" s="1"/>
      <c r="TZY6" s="24"/>
      <c r="UAD6" s="1"/>
      <c r="UAE6" s="140"/>
      <c r="UAF6" s="140"/>
      <c r="UAG6" s="140"/>
      <c r="UAH6" s="1"/>
      <c r="UAI6"/>
      <c r="UAJ6" s="147"/>
      <c r="UAK6" s="1"/>
      <c r="UAL6" s="1"/>
      <c r="UAM6" s="1"/>
      <c r="UAN6" s="1"/>
      <c r="UAW6" s="24"/>
      <c r="UBB6" s="1"/>
      <c r="UBC6" s="140"/>
      <c r="UBD6" s="140"/>
      <c r="UBE6" s="140"/>
      <c r="UBF6" s="1"/>
      <c r="UBG6"/>
      <c r="UBH6" s="147"/>
      <c r="UBI6" s="1"/>
      <c r="UBJ6" s="1"/>
      <c r="UBK6" s="1"/>
      <c r="UBL6" s="1"/>
      <c r="UBU6" s="24"/>
      <c r="UBZ6" s="1"/>
      <c r="UCA6" s="140"/>
      <c r="UCB6" s="140"/>
      <c r="UCC6" s="140"/>
      <c r="UCD6" s="1"/>
      <c r="UCE6"/>
      <c r="UCF6" s="147"/>
      <c r="UCG6" s="1"/>
      <c r="UCH6" s="1"/>
      <c r="UCI6" s="1"/>
      <c r="UCJ6" s="1"/>
      <c r="UCS6" s="24"/>
      <c r="UCX6" s="1"/>
      <c r="UCY6" s="140"/>
      <c r="UCZ6" s="140"/>
      <c r="UDA6" s="140"/>
      <c r="UDB6" s="1"/>
      <c r="UDC6"/>
      <c r="UDD6" s="147"/>
      <c r="UDE6" s="1"/>
      <c r="UDF6" s="1"/>
      <c r="UDG6" s="1"/>
      <c r="UDH6" s="1"/>
      <c r="UDQ6" s="24"/>
      <c r="UDV6" s="1"/>
      <c r="UDW6" s="140"/>
      <c r="UDX6" s="140"/>
      <c r="UDY6" s="140"/>
      <c r="UDZ6" s="1"/>
      <c r="UEA6"/>
      <c r="UEB6" s="147"/>
      <c r="UEC6" s="1"/>
      <c r="UED6" s="1"/>
      <c r="UEE6" s="1"/>
      <c r="UEF6" s="1"/>
      <c r="UEO6" s="24"/>
      <c r="UET6" s="1"/>
      <c r="UEU6" s="140"/>
      <c r="UEV6" s="140"/>
      <c r="UEW6" s="140"/>
      <c r="UEX6" s="1"/>
      <c r="UEY6"/>
      <c r="UEZ6" s="147"/>
      <c r="UFA6" s="1"/>
      <c r="UFB6" s="1"/>
      <c r="UFC6" s="1"/>
      <c r="UFD6" s="1"/>
      <c r="UFM6" s="24"/>
      <c r="UFR6" s="1"/>
      <c r="UFS6" s="140"/>
      <c r="UFT6" s="140"/>
      <c r="UFU6" s="140"/>
      <c r="UFV6" s="1"/>
      <c r="UFW6"/>
      <c r="UFX6" s="147"/>
      <c r="UFY6" s="1"/>
      <c r="UFZ6" s="1"/>
      <c r="UGA6" s="1"/>
      <c r="UGB6" s="1"/>
      <c r="UGK6" s="24"/>
      <c r="UGP6" s="1"/>
      <c r="UGQ6" s="140"/>
      <c r="UGR6" s="140"/>
      <c r="UGS6" s="140"/>
      <c r="UGT6" s="1"/>
      <c r="UGU6"/>
      <c r="UGV6" s="147"/>
      <c r="UGW6" s="1"/>
      <c r="UGX6" s="1"/>
      <c r="UGY6" s="1"/>
      <c r="UGZ6" s="1"/>
      <c r="UHI6" s="24"/>
      <c r="UHN6" s="1"/>
      <c r="UHO6" s="140"/>
      <c r="UHP6" s="140"/>
      <c r="UHQ6" s="140"/>
      <c r="UHR6" s="1"/>
      <c r="UHS6"/>
      <c r="UHT6" s="147"/>
      <c r="UHU6" s="1"/>
      <c r="UHV6" s="1"/>
      <c r="UHW6" s="1"/>
      <c r="UHX6" s="1"/>
      <c r="UIG6" s="24"/>
      <c r="UIL6" s="1"/>
      <c r="UIM6" s="140"/>
      <c r="UIN6" s="140"/>
      <c r="UIO6" s="140"/>
      <c r="UIP6" s="1"/>
      <c r="UIQ6"/>
      <c r="UIR6" s="147"/>
      <c r="UIS6" s="1"/>
      <c r="UIT6" s="1"/>
      <c r="UIU6" s="1"/>
      <c r="UIV6" s="1"/>
      <c r="UJE6" s="24"/>
      <c r="UJJ6" s="1"/>
      <c r="UJK6" s="140"/>
      <c r="UJL6" s="140"/>
      <c r="UJM6" s="140"/>
      <c r="UJN6" s="1"/>
      <c r="UJO6"/>
      <c r="UJP6" s="147"/>
      <c r="UJQ6" s="1"/>
      <c r="UJR6" s="1"/>
      <c r="UJS6" s="1"/>
      <c r="UJT6" s="1"/>
      <c r="UKC6" s="24"/>
      <c r="UKH6" s="1"/>
      <c r="UKI6" s="140"/>
      <c r="UKJ6" s="140"/>
      <c r="UKK6" s="140"/>
      <c r="UKL6" s="1"/>
      <c r="UKM6"/>
      <c r="UKN6" s="147"/>
      <c r="UKO6" s="1"/>
      <c r="UKP6" s="1"/>
      <c r="UKQ6" s="1"/>
      <c r="UKR6" s="1"/>
      <c r="ULA6" s="24"/>
      <c r="ULF6" s="1"/>
      <c r="ULG6" s="140"/>
      <c r="ULH6" s="140"/>
      <c r="ULI6" s="140"/>
      <c r="ULJ6" s="1"/>
      <c r="ULK6"/>
      <c r="ULL6" s="147"/>
      <c r="ULM6" s="1"/>
      <c r="ULN6" s="1"/>
      <c r="ULO6" s="1"/>
      <c r="ULP6" s="1"/>
      <c r="ULY6" s="24"/>
      <c r="UMD6" s="1"/>
      <c r="UME6" s="140"/>
      <c r="UMF6" s="140"/>
      <c r="UMG6" s="140"/>
      <c r="UMH6" s="1"/>
      <c r="UMI6"/>
      <c r="UMJ6" s="147"/>
      <c r="UMK6" s="1"/>
      <c r="UML6" s="1"/>
      <c r="UMM6" s="1"/>
      <c r="UMN6" s="1"/>
      <c r="UMW6" s="24"/>
      <c r="UNB6" s="1"/>
      <c r="UNC6" s="140"/>
      <c r="UND6" s="140"/>
      <c r="UNE6" s="140"/>
      <c r="UNF6" s="1"/>
      <c r="UNG6"/>
      <c r="UNH6" s="147"/>
      <c r="UNI6" s="1"/>
      <c r="UNJ6" s="1"/>
      <c r="UNK6" s="1"/>
      <c r="UNL6" s="1"/>
      <c r="UNU6" s="24"/>
      <c r="UNZ6" s="1"/>
      <c r="UOA6" s="140"/>
      <c r="UOB6" s="140"/>
      <c r="UOC6" s="140"/>
      <c r="UOD6" s="1"/>
      <c r="UOE6"/>
      <c r="UOF6" s="147"/>
      <c r="UOG6" s="1"/>
      <c r="UOH6" s="1"/>
      <c r="UOI6" s="1"/>
      <c r="UOJ6" s="1"/>
      <c r="UOS6" s="24"/>
      <c r="UOX6" s="1"/>
      <c r="UOY6" s="140"/>
      <c r="UOZ6" s="140"/>
      <c r="UPA6" s="140"/>
      <c r="UPB6" s="1"/>
      <c r="UPC6"/>
      <c r="UPD6" s="147"/>
      <c r="UPE6" s="1"/>
      <c r="UPF6" s="1"/>
      <c r="UPG6" s="1"/>
      <c r="UPH6" s="1"/>
      <c r="UPQ6" s="24"/>
      <c r="UPV6" s="1"/>
      <c r="UPW6" s="140"/>
      <c r="UPX6" s="140"/>
      <c r="UPY6" s="140"/>
      <c r="UPZ6" s="1"/>
      <c r="UQA6"/>
      <c r="UQB6" s="147"/>
      <c r="UQC6" s="1"/>
      <c r="UQD6" s="1"/>
      <c r="UQE6" s="1"/>
      <c r="UQF6" s="1"/>
      <c r="UQO6" s="24"/>
      <c r="UQT6" s="1"/>
      <c r="UQU6" s="140"/>
      <c r="UQV6" s="140"/>
      <c r="UQW6" s="140"/>
      <c r="UQX6" s="1"/>
      <c r="UQY6"/>
      <c r="UQZ6" s="147"/>
      <c r="URA6" s="1"/>
      <c r="URB6" s="1"/>
      <c r="URC6" s="1"/>
      <c r="URD6" s="1"/>
      <c r="URM6" s="24"/>
      <c r="URR6" s="1"/>
      <c r="URS6" s="140"/>
      <c r="URT6" s="140"/>
      <c r="URU6" s="140"/>
      <c r="URV6" s="1"/>
      <c r="URW6"/>
      <c r="URX6" s="147"/>
      <c r="URY6" s="1"/>
      <c r="URZ6" s="1"/>
      <c r="USA6" s="1"/>
      <c r="USB6" s="1"/>
      <c r="USK6" s="24"/>
      <c r="USP6" s="1"/>
      <c r="USQ6" s="140"/>
      <c r="USR6" s="140"/>
      <c r="USS6" s="140"/>
      <c r="UST6" s="1"/>
      <c r="USU6"/>
      <c r="USV6" s="147"/>
      <c r="USW6" s="1"/>
      <c r="USX6" s="1"/>
      <c r="USY6" s="1"/>
      <c r="USZ6" s="1"/>
      <c r="UTI6" s="24"/>
      <c r="UTN6" s="1"/>
      <c r="UTO6" s="140"/>
      <c r="UTP6" s="140"/>
      <c r="UTQ6" s="140"/>
      <c r="UTR6" s="1"/>
      <c r="UTS6"/>
      <c r="UTT6" s="147"/>
      <c r="UTU6" s="1"/>
      <c r="UTV6" s="1"/>
      <c r="UTW6" s="1"/>
      <c r="UTX6" s="1"/>
      <c r="UUG6" s="24"/>
      <c r="UUL6" s="1"/>
      <c r="UUM6" s="140"/>
      <c r="UUN6" s="140"/>
      <c r="UUO6" s="140"/>
      <c r="UUP6" s="1"/>
      <c r="UUQ6"/>
      <c r="UUR6" s="147"/>
      <c r="UUS6" s="1"/>
      <c r="UUT6" s="1"/>
      <c r="UUU6" s="1"/>
      <c r="UUV6" s="1"/>
      <c r="UVE6" s="24"/>
      <c r="UVJ6" s="1"/>
      <c r="UVK6" s="140"/>
      <c r="UVL6" s="140"/>
      <c r="UVM6" s="140"/>
      <c r="UVN6" s="1"/>
      <c r="UVO6"/>
      <c r="UVP6" s="147"/>
      <c r="UVQ6" s="1"/>
      <c r="UVR6" s="1"/>
      <c r="UVS6" s="1"/>
      <c r="UVT6" s="1"/>
      <c r="UWC6" s="24"/>
      <c r="UWH6" s="1"/>
      <c r="UWI6" s="140"/>
      <c r="UWJ6" s="140"/>
      <c r="UWK6" s="140"/>
      <c r="UWL6" s="1"/>
      <c r="UWM6"/>
      <c r="UWN6" s="147"/>
      <c r="UWO6" s="1"/>
      <c r="UWP6" s="1"/>
      <c r="UWQ6" s="1"/>
      <c r="UWR6" s="1"/>
      <c r="UXA6" s="24"/>
      <c r="UXF6" s="1"/>
      <c r="UXG6" s="140"/>
      <c r="UXH6" s="140"/>
      <c r="UXI6" s="140"/>
      <c r="UXJ6" s="1"/>
      <c r="UXK6"/>
      <c r="UXL6" s="147"/>
      <c r="UXM6" s="1"/>
      <c r="UXN6" s="1"/>
      <c r="UXO6" s="1"/>
      <c r="UXP6" s="1"/>
      <c r="UXY6" s="24"/>
      <c r="UYD6" s="1"/>
      <c r="UYE6" s="140"/>
      <c r="UYF6" s="140"/>
      <c r="UYG6" s="140"/>
      <c r="UYH6" s="1"/>
      <c r="UYI6"/>
      <c r="UYJ6" s="147"/>
      <c r="UYK6" s="1"/>
      <c r="UYL6" s="1"/>
      <c r="UYM6" s="1"/>
      <c r="UYN6" s="1"/>
      <c r="UYW6" s="24"/>
      <c r="UZB6" s="1"/>
      <c r="UZC6" s="140"/>
      <c r="UZD6" s="140"/>
      <c r="UZE6" s="140"/>
      <c r="UZF6" s="1"/>
      <c r="UZG6"/>
      <c r="UZH6" s="147"/>
      <c r="UZI6" s="1"/>
      <c r="UZJ6" s="1"/>
      <c r="UZK6" s="1"/>
      <c r="UZL6" s="1"/>
      <c r="UZU6" s="24"/>
      <c r="UZZ6" s="1"/>
      <c r="VAA6" s="140"/>
      <c r="VAB6" s="140"/>
      <c r="VAC6" s="140"/>
      <c r="VAD6" s="1"/>
      <c r="VAE6"/>
      <c r="VAF6" s="147"/>
      <c r="VAG6" s="1"/>
      <c r="VAH6" s="1"/>
      <c r="VAI6" s="1"/>
      <c r="VAJ6" s="1"/>
      <c r="VAS6" s="24"/>
      <c r="VAX6" s="1"/>
      <c r="VAY6" s="140"/>
      <c r="VAZ6" s="140"/>
      <c r="VBA6" s="140"/>
      <c r="VBB6" s="1"/>
      <c r="VBC6"/>
      <c r="VBD6" s="147"/>
      <c r="VBE6" s="1"/>
      <c r="VBF6" s="1"/>
      <c r="VBG6" s="1"/>
      <c r="VBH6" s="1"/>
      <c r="VBQ6" s="24"/>
      <c r="VBV6" s="1"/>
      <c r="VBW6" s="140"/>
      <c r="VBX6" s="140"/>
      <c r="VBY6" s="140"/>
      <c r="VBZ6" s="1"/>
      <c r="VCA6"/>
      <c r="VCB6" s="147"/>
      <c r="VCC6" s="1"/>
      <c r="VCD6" s="1"/>
      <c r="VCE6" s="1"/>
      <c r="VCF6" s="1"/>
      <c r="VCO6" s="24"/>
      <c r="VCT6" s="1"/>
      <c r="VCU6" s="140"/>
      <c r="VCV6" s="140"/>
      <c r="VCW6" s="140"/>
      <c r="VCX6" s="1"/>
      <c r="VCY6"/>
      <c r="VCZ6" s="147"/>
      <c r="VDA6" s="1"/>
      <c r="VDB6" s="1"/>
      <c r="VDC6" s="1"/>
      <c r="VDD6" s="1"/>
      <c r="VDM6" s="24"/>
      <c r="VDR6" s="1"/>
      <c r="VDS6" s="140"/>
      <c r="VDT6" s="140"/>
      <c r="VDU6" s="140"/>
      <c r="VDV6" s="1"/>
      <c r="VDW6"/>
      <c r="VDX6" s="147"/>
      <c r="VDY6" s="1"/>
      <c r="VDZ6" s="1"/>
      <c r="VEA6" s="1"/>
      <c r="VEB6" s="1"/>
      <c r="VEK6" s="24"/>
      <c r="VEP6" s="1"/>
      <c r="VEQ6" s="140"/>
      <c r="VER6" s="140"/>
      <c r="VES6" s="140"/>
      <c r="VET6" s="1"/>
      <c r="VEU6"/>
      <c r="VEV6" s="147"/>
      <c r="VEW6" s="1"/>
      <c r="VEX6" s="1"/>
      <c r="VEY6" s="1"/>
      <c r="VEZ6" s="1"/>
      <c r="VFI6" s="24"/>
      <c r="VFN6" s="1"/>
      <c r="VFO6" s="140"/>
      <c r="VFP6" s="140"/>
      <c r="VFQ6" s="140"/>
      <c r="VFR6" s="1"/>
      <c r="VFS6"/>
      <c r="VFT6" s="147"/>
      <c r="VFU6" s="1"/>
      <c r="VFV6" s="1"/>
      <c r="VFW6" s="1"/>
      <c r="VFX6" s="1"/>
      <c r="VGG6" s="24"/>
      <c r="VGL6" s="1"/>
      <c r="VGM6" s="140"/>
      <c r="VGN6" s="140"/>
      <c r="VGO6" s="140"/>
      <c r="VGP6" s="1"/>
      <c r="VGQ6"/>
      <c r="VGR6" s="147"/>
      <c r="VGS6" s="1"/>
      <c r="VGT6" s="1"/>
      <c r="VGU6" s="1"/>
      <c r="VGV6" s="1"/>
      <c r="VHE6" s="24"/>
      <c r="VHJ6" s="1"/>
      <c r="VHK6" s="140"/>
      <c r="VHL6" s="140"/>
      <c r="VHM6" s="140"/>
      <c r="VHN6" s="1"/>
      <c r="VHO6"/>
      <c r="VHP6" s="147"/>
      <c r="VHQ6" s="1"/>
      <c r="VHR6" s="1"/>
      <c r="VHS6" s="1"/>
      <c r="VHT6" s="1"/>
      <c r="VIC6" s="24"/>
      <c r="VIH6" s="1"/>
      <c r="VII6" s="140"/>
      <c r="VIJ6" s="140"/>
      <c r="VIK6" s="140"/>
      <c r="VIL6" s="1"/>
      <c r="VIM6"/>
      <c r="VIN6" s="147"/>
      <c r="VIO6" s="1"/>
      <c r="VIP6" s="1"/>
      <c r="VIQ6" s="1"/>
      <c r="VIR6" s="1"/>
      <c r="VJA6" s="24"/>
      <c r="VJF6" s="1"/>
      <c r="VJG6" s="140"/>
      <c r="VJH6" s="140"/>
      <c r="VJI6" s="140"/>
      <c r="VJJ6" s="1"/>
      <c r="VJK6"/>
      <c r="VJL6" s="147"/>
      <c r="VJM6" s="1"/>
      <c r="VJN6" s="1"/>
      <c r="VJO6" s="1"/>
      <c r="VJP6" s="1"/>
      <c r="VJY6" s="24"/>
      <c r="VKD6" s="1"/>
      <c r="VKE6" s="140"/>
      <c r="VKF6" s="140"/>
      <c r="VKG6" s="140"/>
      <c r="VKH6" s="1"/>
      <c r="VKI6"/>
      <c r="VKJ6" s="147"/>
      <c r="VKK6" s="1"/>
      <c r="VKL6" s="1"/>
      <c r="VKM6" s="1"/>
      <c r="VKN6" s="1"/>
      <c r="VKW6" s="24"/>
      <c r="VLB6" s="1"/>
      <c r="VLC6" s="140"/>
      <c r="VLD6" s="140"/>
      <c r="VLE6" s="140"/>
      <c r="VLF6" s="1"/>
      <c r="VLG6"/>
      <c r="VLH6" s="147"/>
      <c r="VLI6" s="1"/>
      <c r="VLJ6" s="1"/>
      <c r="VLK6" s="1"/>
      <c r="VLL6" s="1"/>
      <c r="VLU6" s="24"/>
      <c r="VLZ6" s="1"/>
      <c r="VMA6" s="140"/>
      <c r="VMB6" s="140"/>
      <c r="VMC6" s="140"/>
      <c r="VMD6" s="1"/>
      <c r="VME6"/>
      <c r="VMF6" s="147"/>
      <c r="VMG6" s="1"/>
      <c r="VMH6" s="1"/>
      <c r="VMI6" s="1"/>
      <c r="VMJ6" s="1"/>
      <c r="VMS6" s="24"/>
      <c r="VMX6" s="1"/>
      <c r="VMY6" s="140"/>
      <c r="VMZ6" s="140"/>
      <c r="VNA6" s="140"/>
      <c r="VNB6" s="1"/>
      <c r="VNC6"/>
      <c r="VND6" s="147"/>
      <c r="VNE6" s="1"/>
      <c r="VNF6" s="1"/>
      <c r="VNG6" s="1"/>
      <c r="VNH6" s="1"/>
      <c r="VNQ6" s="24"/>
      <c r="VNV6" s="1"/>
      <c r="VNW6" s="140"/>
      <c r="VNX6" s="140"/>
      <c r="VNY6" s="140"/>
      <c r="VNZ6" s="1"/>
      <c r="VOA6"/>
      <c r="VOB6" s="147"/>
      <c r="VOC6" s="1"/>
      <c r="VOD6" s="1"/>
      <c r="VOE6" s="1"/>
      <c r="VOF6" s="1"/>
      <c r="VOO6" s="24"/>
      <c r="VOT6" s="1"/>
      <c r="VOU6" s="140"/>
      <c r="VOV6" s="140"/>
      <c r="VOW6" s="140"/>
      <c r="VOX6" s="1"/>
      <c r="VOY6"/>
      <c r="VOZ6" s="147"/>
      <c r="VPA6" s="1"/>
      <c r="VPB6" s="1"/>
      <c r="VPC6" s="1"/>
      <c r="VPD6" s="1"/>
      <c r="VPM6" s="24"/>
      <c r="VPR6" s="1"/>
      <c r="VPS6" s="140"/>
      <c r="VPT6" s="140"/>
      <c r="VPU6" s="140"/>
      <c r="VPV6" s="1"/>
      <c r="VPW6"/>
      <c r="VPX6" s="147"/>
      <c r="VPY6" s="1"/>
      <c r="VPZ6" s="1"/>
      <c r="VQA6" s="1"/>
      <c r="VQB6" s="1"/>
      <c r="VQK6" s="24"/>
      <c r="VQP6" s="1"/>
      <c r="VQQ6" s="140"/>
      <c r="VQR6" s="140"/>
      <c r="VQS6" s="140"/>
      <c r="VQT6" s="1"/>
      <c r="VQU6"/>
      <c r="VQV6" s="147"/>
      <c r="VQW6" s="1"/>
      <c r="VQX6" s="1"/>
      <c r="VQY6" s="1"/>
      <c r="VQZ6" s="1"/>
      <c r="VRI6" s="24"/>
      <c r="VRN6" s="1"/>
      <c r="VRO6" s="140"/>
      <c r="VRP6" s="140"/>
      <c r="VRQ6" s="140"/>
      <c r="VRR6" s="1"/>
      <c r="VRS6"/>
      <c r="VRT6" s="147"/>
      <c r="VRU6" s="1"/>
      <c r="VRV6" s="1"/>
      <c r="VRW6" s="1"/>
      <c r="VRX6" s="1"/>
      <c r="VSG6" s="24"/>
      <c r="VSL6" s="1"/>
      <c r="VSM6" s="140"/>
      <c r="VSN6" s="140"/>
      <c r="VSO6" s="140"/>
      <c r="VSP6" s="1"/>
      <c r="VSQ6"/>
      <c r="VSR6" s="147"/>
      <c r="VSS6" s="1"/>
      <c r="VST6" s="1"/>
      <c r="VSU6" s="1"/>
      <c r="VSV6" s="1"/>
      <c r="VTE6" s="24"/>
      <c r="VTJ6" s="1"/>
      <c r="VTK6" s="140"/>
      <c r="VTL6" s="140"/>
      <c r="VTM6" s="140"/>
      <c r="VTN6" s="1"/>
      <c r="VTO6"/>
      <c r="VTP6" s="147"/>
      <c r="VTQ6" s="1"/>
      <c r="VTR6" s="1"/>
      <c r="VTS6" s="1"/>
      <c r="VTT6" s="1"/>
      <c r="VUC6" s="24"/>
      <c r="VUH6" s="1"/>
      <c r="VUI6" s="140"/>
      <c r="VUJ6" s="140"/>
      <c r="VUK6" s="140"/>
      <c r="VUL6" s="1"/>
      <c r="VUM6"/>
      <c r="VUN6" s="147"/>
      <c r="VUO6" s="1"/>
      <c r="VUP6" s="1"/>
      <c r="VUQ6" s="1"/>
      <c r="VUR6" s="1"/>
      <c r="VVA6" s="24"/>
      <c r="VVF6" s="1"/>
      <c r="VVG6" s="140"/>
      <c r="VVH6" s="140"/>
      <c r="VVI6" s="140"/>
      <c r="VVJ6" s="1"/>
      <c r="VVK6"/>
      <c r="VVL6" s="147"/>
      <c r="VVM6" s="1"/>
      <c r="VVN6" s="1"/>
      <c r="VVO6" s="1"/>
      <c r="VVP6" s="1"/>
      <c r="VVY6" s="24"/>
      <c r="VWD6" s="1"/>
      <c r="VWE6" s="140"/>
      <c r="VWF6" s="140"/>
      <c r="VWG6" s="140"/>
      <c r="VWH6" s="1"/>
      <c r="VWI6"/>
      <c r="VWJ6" s="147"/>
      <c r="VWK6" s="1"/>
      <c r="VWL6" s="1"/>
      <c r="VWM6" s="1"/>
      <c r="VWN6" s="1"/>
      <c r="VWW6" s="24"/>
      <c r="VXB6" s="1"/>
      <c r="VXC6" s="140"/>
      <c r="VXD6" s="140"/>
      <c r="VXE6" s="140"/>
      <c r="VXF6" s="1"/>
      <c r="VXG6"/>
      <c r="VXH6" s="147"/>
      <c r="VXI6" s="1"/>
      <c r="VXJ6" s="1"/>
      <c r="VXK6" s="1"/>
      <c r="VXL6" s="1"/>
      <c r="VXU6" s="24"/>
      <c r="VXZ6" s="1"/>
      <c r="VYA6" s="140"/>
      <c r="VYB6" s="140"/>
      <c r="VYC6" s="140"/>
      <c r="VYD6" s="1"/>
      <c r="VYE6"/>
      <c r="VYF6" s="147"/>
      <c r="VYG6" s="1"/>
      <c r="VYH6" s="1"/>
      <c r="VYI6" s="1"/>
      <c r="VYJ6" s="1"/>
      <c r="VYS6" s="24"/>
      <c r="VYX6" s="1"/>
      <c r="VYY6" s="140"/>
      <c r="VYZ6" s="140"/>
      <c r="VZA6" s="140"/>
      <c r="VZB6" s="1"/>
      <c r="VZC6"/>
      <c r="VZD6" s="147"/>
      <c r="VZE6" s="1"/>
      <c r="VZF6" s="1"/>
      <c r="VZG6" s="1"/>
      <c r="VZH6" s="1"/>
      <c r="VZQ6" s="24"/>
      <c r="VZV6" s="1"/>
      <c r="VZW6" s="140"/>
      <c r="VZX6" s="140"/>
      <c r="VZY6" s="140"/>
      <c r="VZZ6" s="1"/>
      <c r="WAA6"/>
      <c r="WAB6" s="147"/>
      <c r="WAC6" s="1"/>
      <c r="WAD6" s="1"/>
      <c r="WAE6" s="1"/>
      <c r="WAF6" s="1"/>
      <c r="WAO6" s="24"/>
      <c r="WAT6" s="1"/>
      <c r="WAU6" s="140"/>
      <c r="WAV6" s="140"/>
      <c r="WAW6" s="140"/>
      <c r="WAX6" s="1"/>
      <c r="WAY6"/>
      <c r="WAZ6" s="147"/>
      <c r="WBA6" s="1"/>
      <c r="WBB6" s="1"/>
      <c r="WBC6" s="1"/>
      <c r="WBD6" s="1"/>
      <c r="WBM6" s="24"/>
      <c r="WBR6" s="1"/>
      <c r="WBS6" s="140"/>
      <c r="WBT6" s="140"/>
      <c r="WBU6" s="140"/>
      <c r="WBV6" s="1"/>
      <c r="WBW6"/>
      <c r="WBX6" s="147"/>
      <c r="WBY6" s="1"/>
      <c r="WBZ6" s="1"/>
      <c r="WCA6" s="1"/>
      <c r="WCB6" s="1"/>
      <c r="WCK6" s="24"/>
      <c r="WCP6" s="1"/>
      <c r="WCQ6" s="140"/>
      <c r="WCR6" s="140"/>
      <c r="WCS6" s="140"/>
      <c r="WCT6" s="1"/>
      <c r="WCU6"/>
      <c r="WCV6" s="147"/>
      <c r="WCW6" s="1"/>
      <c r="WCX6" s="1"/>
      <c r="WCY6" s="1"/>
      <c r="WCZ6" s="1"/>
      <c r="WDI6" s="24"/>
      <c r="WDN6" s="1"/>
      <c r="WDO6" s="140"/>
      <c r="WDP6" s="140"/>
      <c r="WDQ6" s="140"/>
      <c r="WDR6" s="1"/>
      <c r="WDS6"/>
      <c r="WDT6" s="147"/>
      <c r="WDU6" s="1"/>
      <c r="WDV6" s="1"/>
      <c r="WDW6" s="1"/>
      <c r="WDX6" s="1"/>
      <c r="WEG6" s="24"/>
      <c r="WEL6" s="1"/>
      <c r="WEM6" s="140"/>
      <c r="WEN6" s="140"/>
      <c r="WEO6" s="140"/>
      <c r="WEP6" s="1"/>
      <c r="WEQ6"/>
      <c r="WER6" s="147"/>
      <c r="WES6" s="1"/>
      <c r="WET6" s="1"/>
      <c r="WEU6" s="1"/>
      <c r="WEV6" s="1"/>
      <c r="WFE6" s="24"/>
      <c r="WFJ6" s="1"/>
      <c r="WFK6" s="140"/>
      <c r="WFL6" s="140"/>
      <c r="WFM6" s="140"/>
      <c r="WFN6" s="1"/>
      <c r="WFO6"/>
      <c r="WFP6" s="147"/>
      <c r="WFQ6" s="1"/>
      <c r="WFR6" s="1"/>
      <c r="WFS6" s="1"/>
      <c r="WFT6" s="1"/>
      <c r="WGC6" s="24"/>
      <c r="WGH6" s="1"/>
      <c r="WGI6" s="140"/>
      <c r="WGJ6" s="140"/>
      <c r="WGK6" s="140"/>
      <c r="WGL6" s="1"/>
      <c r="WGM6"/>
      <c r="WGN6" s="147"/>
      <c r="WGO6" s="1"/>
      <c r="WGP6" s="1"/>
      <c r="WGQ6" s="1"/>
      <c r="WGR6" s="1"/>
      <c r="WHA6" s="24"/>
      <c r="WHF6" s="1"/>
      <c r="WHG6" s="140"/>
      <c r="WHH6" s="140"/>
      <c r="WHI6" s="140"/>
      <c r="WHJ6" s="1"/>
      <c r="WHK6"/>
      <c r="WHL6" s="147"/>
      <c r="WHM6" s="1"/>
      <c r="WHN6" s="1"/>
      <c r="WHO6" s="1"/>
      <c r="WHP6" s="1"/>
      <c r="WHY6" s="24"/>
      <c r="WID6" s="1"/>
      <c r="WIE6" s="140"/>
      <c r="WIF6" s="140"/>
      <c r="WIG6" s="140"/>
      <c r="WIH6" s="1"/>
      <c r="WII6"/>
      <c r="WIJ6" s="147"/>
      <c r="WIK6" s="1"/>
      <c r="WIL6" s="1"/>
      <c r="WIM6" s="1"/>
      <c r="WIN6" s="1"/>
      <c r="WIW6" s="24"/>
      <c r="WJB6" s="1"/>
      <c r="WJC6" s="140"/>
      <c r="WJD6" s="140"/>
      <c r="WJE6" s="140"/>
      <c r="WJF6" s="1"/>
      <c r="WJG6"/>
      <c r="WJH6" s="147"/>
      <c r="WJI6" s="1"/>
      <c r="WJJ6" s="1"/>
      <c r="WJK6" s="1"/>
      <c r="WJL6" s="1"/>
      <c r="WJU6" s="24"/>
      <c r="WJZ6" s="1"/>
      <c r="WKA6" s="140"/>
      <c r="WKB6" s="140"/>
      <c r="WKC6" s="140"/>
      <c r="WKD6" s="1"/>
      <c r="WKE6"/>
      <c r="WKF6" s="147"/>
      <c r="WKG6" s="1"/>
      <c r="WKH6" s="1"/>
      <c r="WKI6" s="1"/>
      <c r="WKJ6" s="1"/>
      <c r="WKS6" s="24"/>
      <c r="WKX6" s="1"/>
      <c r="WKY6" s="140"/>
      <c r="WKZ6" s="140"/>
      <c r="WLA6" s="140"/>
      <c r="WLB6" s="1"/>
      <c r="WLC6"/>
      <c r="WLD6" s="147"/>
      <c r="WLE6" s="1"/>
      <c r="WLF6" s="1"/>
      <c r="WLG6" s="1"/>
      <c r="WLH6" s="1"/>
      <c r="WLQ6" s="24"/>
      <c r="WLV6" s="1"/>
      <c r="WLW6" s="140"/>
      <c r="WLX6" s="140"/>
      <c r="WLY6" s="140"/>
      <c r="WLZ6" s="1"/>
      <c r="WMA6"/>
      <c r="WMB6" s="147"/>
      <c r="WMC6" s="1"/>
      <c r="WMD6" s="1"/>
      <c r="WME6" s="1"/>
      <c r="WMF6" s="1"/>
      <c r="WMO6" s="24"/>
      <c r="WMT6" s="1"/>
      <c r="WMU6" s="140"/>
      <c r="WMV6" s="140"/>
      <c r="WMW6" s="140"/>
      <c r="WMX6" s="1"/>
      <c r="WMY6"/>
      <c r="WMZ6" s="147"/>
      <c r="WNA6" s="1"/>
      <c r="WNB6" s="1"/>
      <c r="WNC6" s="1"/>
      <c r="WND6" s="1"/>
      <c r="WNM6" s="24"/>
      <c r="WNR6" s="1"/>
      <c r="WNS6" s="140"/>
      <c r="WNT6" s="140"/>
      <c r="WNU6" s="140"/>
      <c r="WNV6" s="1"/>
      <c r="WNW6"/>
      <c r="WNX6" s="147"/>
      <c r="WNY6" s="1"/>
      <c r="WNZ6" s="1"/>
      <c r="WOA6" s="1"/>
      <c r="WOB6" s="1"/>
      <c r="WOK6" s="24"/>
      <c r="WOP6" s="1"/>
      <c r="WOQ6" s="140"/>
      <c r="WOR6" s="140"/>
      <c r="WOS6" s="140"/>
      <c r="WOT6" s="1"/>
      <c r="WOU6"/>
      <c r="WOV6" s="147"/>
      <c r="WOW6" s="1"/>
      <c r="WOX6" s="1"/>
      <c r="WOY6" s="1"/>
      <c r="WOZ6" s="1"/>
      <c r="WPI6" s="24"/>
      <c r="WPN6" s="1"/>
      <c r="WPO6" s="140"/>
      <c r="WPP6" s="140"/>
      <c r="WPQ6" s="140"/>
      <c r="WPR6" s="1"/>
      <c r="WPS6"/>
      <c r="WPT6" s="147"/>
      <c r="WPU6" s="1"/>
      <c r="WPV6" s="1"/>
      <c r="WPW6" s="1"/>
      <c r="WPX6" s="1"/>
      <c r="WQG6" s="24"/>
      <c r="WQL6" s="1"/>
      <c r="WQM6" s="140"/>
      <c r="WQN6" s="140"/>
      <c r="WQO6" s="140"/>
      <c r="WQP6" s="1"/>
      <c r="WQQ6"/>
      <c r="WQR6" s="147"/>
      <c r="WQS6" s="1"/>
      <c r="WQT6" s="1"/>
      <c r="WQU6" s="1"/>
      <c r="WQV6" s="1"/>
      <c r="WRE6" s="24"/>
      <c r="WRJ6" s="1"/>
      <c r="WRK6" s="140"/>
      <c r="WRL6" s="140"/>
      <c r="WRM6" s="140"/>
      <c r="WRN6" s="1"/>
      <c r="WRO6"/>
      <c r="WRP6" s="147"/>
      <c r="WRQ6" s="1"/>
      <c r="WRR6" s="1"/>
      <c r="WRS6" s="1"/>
      <c r="WRT6" s="1"/>
      <c r="WSC6" s="24"/>
      <c r="WSH6" s="1"/>
      <c r="WSI6" s="140"/>
      <c r="WSJ6" s="140"/>
      <c r="WSK6" s="140"/>
      <c r="WSL6" s="1"/>
      <c r="WSM6"/>
      <c r="WSN6" s="147"/>
      <c r="WSO6" s="1"/>
      <c r="WSP6" s="1"/>
      <c r="WSQ6" s="1"/>
      <c r="WSR6" s="1"/>
      <c r="WTA6" s="24"/>
      <c r="WTF6" s="1"/>
      <c r="WTG6" s="140"/>
      <c r="WTH6" s="140"/>
      <c r="WTI6" s="140"/>
      <c r="WTJ6" s="1"/>
      <c r="WTK6"/>
      <c r="WTL6" s="147"/>
      <c r="WTM6" s="1"/>
      <c r="WTN6" s="1"/>
      <c r="WTO6" s="1"/>
      <c r="WTP6" s="1"/>
      <c r="WTY6" s="24"/>
      <c r="WUD6" s="1"/>
      <c r="WUE6" s="140"/>
      <c r="WUF6" s="140"/>
      <c r="WUG6" s="140"/>
      <c r="WUH6" s="1"/>
      <c r="WUI6"/>
      <c r="WUJ6" s="147"/>
      <c r="WUK6" s="1"/>
      <c r="WUL6" s="1"/>
      <c r="WUM6" s="1"/>
      <c r="WUN6" s="1"/>
      <c r="WUW6" s="24"/>
      <c r="WVB6" s="1"/>
      <c r="WVC6" s="140"/>
      <c r="WVD6" s="140"/>
      <c r="WVE6" s="140"/>
      <c r="WVF6" s="1"/>
      <c r="WVG6"/>
      <c r="WVH6" s="147"/>
      <c r="WVI6" s="1"/>
      <c r="WVJ6" s="1"/>
      <c r="WVK6" s="1"/>
      <c r="WVL6" s="1"/>
      <c r="WVU6" s="24"/>
      <c r="WVZ6" s="1"/>
      <c r="WWA6" s="140"/>
      <c r="WWB6" s="140"/>
      <c r="WWC6" s="140"/>
      <c r="WWD6" s="1"/>
      <c r="WWE6"/>
      <c r="WWF6" s="147"/>
      <c r="WWG6" s="1"/>
      <c r="WWH6" s="1"/>
      <c r="WWI6" s="1"/>
      <c r="WWJ6" s="1"/>
      <c r="WWS6" s="24"/>
      <c r="WWX6" s="1"/>
      <c r="WWY6" s="140"/>
      <c r="WWZ6" s="140"/>
      <c r="WXA6" s="140"/>
      <c r="WXB6" s="1"/>
      <c r="WXC6"/>
      <c r="WXD6" s="147"/>
      <c r="WXE6" s="1"/>
      <c r="WXF6" s="1"/>
      <c r="WXG6" s="1"/>
      <c r="WXH6" s="1"/>
      <c r="WXQ6" s="24"/>
      <c r="WXV6" s="1"/>
      <c r="WXW6" s="140"/>
      <c r="WXX6" s="140"/>
      <c r="WXY6" s="140"/>
      <c r="WXZ6" s="1"/>
      <c r="WYA6"/>
      <c r="WYB6" s="147"/>
      <c r="WYC6" s="1"/>
      <c r="WYD6" s="1"/>
      <c r="WYE6" s="1"/>
      <c r="WYF6" s="1"/>
      <c r="WYO6" s="24"/>
      <c r="WYT6" s="1"/>
      <c r="WYU6" s="140"/>
      <c r="WYV6" s="140"/>
      <c r="WYW6" s="140"/>
      <c r="WYX6" s="1"/>
      <c r="WYY6"/>
      <c r="WYZ6" s="147"/>
      <c r="WZA6" s="1"/>
      <c r="WZB6" s="1"/>
      <c r="WZC6" s="1"/>
      <c r="WZD6" s="1"/>
      <c r="WZM6" s="24"/>
      <c r="WZR6" s="1"/>
      <c r="WZS6" s="140"/>
      <c r="WZT6" s="140"/>
      <c r="WZU6" s="140"/>
      <c r="WZV6" s="1"/>
      <c r="WZW6"/>
      <c r="WZX6" s="147"/>
      <c r="WZY6" s="1"/>
      <c r="WZZ6" s="1"/>
      <c r="XAA6" s="1"/>
      <c r="XAB6" s="1"/>
      <c r="XAK6" s="24"/>
      <c r="XAP6" s="1"/>
      <c r="XAQ6" s="140"/>
      <c r="XAR6" s="140"/>
      <c r="XAS6" s="140"/>
      <c r="XAT6" s="1"/>
      <c r="XAU6"/>
      <c r="XAV6" s="147"/>
      <c r="XAW6" s="1"/>
      <c r="XAX6" s="1"/>
      <c r="XAY6" s="1"/>
      <c r="XAZ6" s="1"/>
      <c r="XBI6" s="24"/>
      <c r="XBN6" s="1"/>
      <c r="XBO6" s="140"/>
      <c r="XBP6" s="140"/>
      <c r="XBQ6" s="140"/>
      <c r="XBR6" s="1"/>
      <c r="XBS6"/>
      <c r="XBT6" s="147"/>
      <c r="XBU6" s="1"/>
      <c r="XBV6" s="1"/>
      <c r="XBW6" s="1"/>
      <c r="XBX6" s="1"/>
      <c r="XCG6" s="24"/>
      <c r="XCL6" s="1"/>
      <c r="XCM6" s="140"/>
      <c r="XCN6" s="140"/>
      <c r="XCO6" s="140"/>
      <c r="XCP6" s="1"/>
      <c r="XCQ6"/>
      <c r="XCR6" s="147"/>
      <c r="XCS6" s="1"/>
      <c r="XCT6" s="1"/>
      <c r="XCU6" s="1"/>
      <c r="XCV6" s="1"/>
      <c r="XDE6" s="24"/>
      <c r="XDJ6" s="1"/>
      <c r="XDK6" s="140"/>
      <c r="XDL6" s="140"/>
      <c r="XDM6" s="140"/>
      <c r="XDN6" s="1"/>
      <c r="XDO6"/>
      <c r="XDP6" s="147"/>
      <c r="XDQ6" s="1"/>
      <c r="XDR6" s="1"/>
      <c r="XDS6" s="1"/>
      <c r="XDT6" s="1"/>
      <c r="XEC6" s="24"/>
      <c r="XEH6" s="1"/>
      <c r="XEI6" s="140"/>
      <c r="XEJ6" s="140"/>
      <c r="XEK6" s="140"/>
      <c r="XEL6" s="1"/>
      <c r="XEM6"/>
      <c r="XEN6" s="147"/>
      <c r="XEO6" s="1"/>
      <c r="XEP6" s="1"/>
      <c r="XEQ6" s="1"/>
      <c r="XER6" s="1"/>
      <c r="XFA6" s="24"/>
    </row>
    <row r="7" spans="1:1021 1026:2044 2053:4093 4098:5116 5125:7165 7170:8188 8197:10237 10242:11260 11269:13309 13314:14332 14341:16381" x14ac:dyDescent="0.25">
      <c r="A7" s="4" t="s">
        <v>228</v>
      </c>
      <c r="B7" s="4" t="s">
        <v>230</v>
      </c>
      <c r="C7" s="4" t="s">
        <v>81</v>
      </c>
      <c r="D7" s="4" t="s">
        <v>11</v>
      </c>
      <c r="E7" s="5">
        <v>10.962999999999999</v>
      </c>
      <c r="F7" s="5">
        <v>10.962999999999999</v>
      </c>
      <c r="G7" s="5">
        <v>34.71</v>
      </c>
      <c r="H7" s="5">
        <v>51.81</v>
      </c>
      <c r="I7" s="5">
        <v>102.24</v>
      </c>
      <c r="J7" s="5">
        <v>174.1</v>
      </c>
      <c r="K7" s="5">
        <v>367.53</v>
      </c>
      <c r="L7" s="5">
        <v>607.25</v>
      </c>
      <c r="M7" s="11"/>
      <c r="N7" s="5">
        <v>5.79</v>
      </c>
      <c r="O7" s="5">
        <v>6.15</v>
      </c>
      <c r="P7" s="5">
        <v>7.36</v>
      </c>
      <c r="Q7" s="5">
        <f>N7</f>
        <v>5.79</v>
      </c>
      <c r="R7" s="4" t="s">
        <v>104</v>
      </c>
      <c r="S7" s="7">
        <f>S8</f>
        <v>43795</v>
      </c>
      <c r="T7" s="7">
        <v>44105</v>
      </c>
      <c r="U7" s="7">
        <v>44469</v>
      </c>
      <c r="V7" s="4" t="s">
        <v>229</v>
      </c>
      <c r="X7" s="135">
        <f t="shared" si="1"/>
        <v>45.703000000000003</v>
      </c>
    </row>
    <row r="8" spans="1:1021 1026:2044 2053:4093 4098:5116 5125:7165 7170:8188 8197:10237 10242:11260 11269:13309 13314:14332 14341:16381" x14ac:dyDescent="0.25">
      <c r="A8" s="4" t="s">
        <v>228</v>
      </c>
      <c r="B8" s="4" t="s">
        <v>230</v>
      </c>
      <c r="C8" s="4" t="s">
        <v>81</v>
      </c>
      <c r="D8" s="4" t="s">
        <v>11</v>
      </c>
      <c r="E8" s="5">
        <v>10.51</v>
      </c>
      <c r="F8" s="5">
        <v>10.51</v>
      </c>
      <c r="G8" s="5">
        <v>33.299999999999997</v>
      </c>
      <c r="H8" s="5">
        <v>49.7</v>
      </c>
      <c r="I8" s="5">
        <v>98.07</v>
      </c>
      <c r="J8" s="5">
        <v>167</v>
      </c>
      <c r="K8" s="5">
        <v>352.55</v>
      </c>
      <c r="L8" s="5">
        <v>582.5</v>
      </c>
      <c r="M8" s="11"/>
      <c r="N8" s="5">
        <v>5.55</v>
      </c>
      <c r="O8" s="5">
        <v>5.9</v>
      </c>
      <c r="P8" s="5">
        <v>7.06</v>
      </c>
      <c r="Q8" s="5">
        <v>5.55</v>
      </c>
      <c r="R8" s="4" t="s">
        <v>104</v>
      </c>
      <c r="S8" s="7">
        <v>43795</v>
      </c>
      <c r="T8" s="7">
        <v>43796</v>
      </c>
      <c r="U8" s="7">
        <v>44104</v>
      </c>
      <c r="V8" s="4" t="s">
        <v>229</v>
      </c>
      <c r="X8" s="135">
        <f t="shared" si="1"/>
        <v>43.809999999999995</v>
      </c>
    </row>
    <row r="9" spans="1:1021 1026:2044 2053:4093 4098:5116 5125:7165 7170:8188 8197:10237 10242:11260 11269:13309 13314:14332 14341:16381" x14ac:dyDescent="0.25">
      <c r="A9" s="4" t="s">
        <v>228</v>
      </c>
      <c r="B9" s="4" t="s">
        <v>231</v>
      </c>
      <c r="C9" s="4" t="s">
        <v>81</v>
      </c>
      <c r="D9" s="4" t="s">
        <v>11</v>
      </c>
      <c r="E9" s="5">
        <v>10.01</v>
      </c>
      <c r="F9" s="5">
        <v>10.01</v>
      </c>
      <c r="G9" s="5">
        <v>31.71</v>
      </c>
      <c r="H9" s="5">
        <v>47.33</v>
      </c>
      <c r="I9" s="5">
        <v>93.4</v>
      </c>
      <c r="J9" s="5">
        <v>159.05000000000001</v>
      </c>
      <c r="K9" s="5">
        <v>335.76</v>
      </c>
      <c r="L9" s="5">
        <v>554.75</v>
      </c>
      <c r="M9" s="11"/>
      <c r="N9" s="5">
        <v>5.29</v>
      </c>
      <c r="O9" s="5">
        <v>5.62</v>
      </c>
      <c r="P9" s="5">
        <v>6.72</v>
      </c>
      <c r="Q9" s="5">
        <v>5.29</v>
      </c>
      <c r="R9" s="4" t="s">
        <v>104</v>
      </c>
      <c r="S9" s="7">
        <v>43557</v>
      </c>
      <c r="T9" s="7">
        <v>43558</v>
      </c>
      <c r="U9" s="7">
        <v>43795</v>
      </c>
      <c r="V9" s="4" t="s">
        <v>229</v>
      </c>
      <c r="X9" s="135">
        <f>E9+(N9*6)</f>
        <v>41.75</v>
      </c>
    </row>
    <row r="10" spans="1:1021 1026:2044 2053:4093 4098:5116 5125:7165 7170:8188 8197:10237 10242:11260 11269:13309 13314:14332 14341:16381" x14ac:dyDescent="0.25">
      <c r="A10" s="4" t="s">
        <v>228</v>
      </c>
      <c r="B10" s="4" t="s">
        <v>232</v>
      </c>
      <c r="C10" s="4" t="s">
        <v>81</v>
      </c>
      <c r="D10" s="4" t="s">
        <v>11</v>
      </c>
      <c r="E10" s="5">
        <v>9.42</v>
      </c>
      <c r="F10" s="5">
        <v>9.42</v>
      </c>
      <c r="G10" s="5">
        <v>29.84</v>
      </c>
      <c r="H10" s="5">
        <v>44.55</v>
      </c>
      <c r="I10" s="5">
        <v>87.91</v>
      </c>
      <c r="J10" s="5">
        <v>149.69</v>
      </c>
      <c r="K10" s="5">
        <v>316.01</v>
      </c>
      <c r="L10" s="5">
        <v>522.13</v>
      </c>
      <c r="M10" s="11"/>
      <c r="N10" s="5">
        <v>4.9800000000000004</v>
      </c>
      <c r="O10" s="5">
        <v>5.29</v>
      </c>
      <c r="P10" s="5">
        <v>6.32</v>
      </c>
      <c r="Q10" s="5">
        <v>4.9800000000000004</v>
      </c>
      <c r="R10" s="4" t="s">
        <v>104</v>
      </c>
      <c r="S10" s="7">
        <v>42955</v>
      </c>
      <c r="T10" s="7">
        <v>42956</v>
      </c>
      <c r="U10" s="7">
        <f>T9</f>
        <v>43558</v>
      </c>
      <c r="V10" s="4" t="s">
        <v>229</v>
      </c>
      <c r="X10" s="135">
        <f>E10+(N10*6)</f>
        <v>39.300000000000004</v>
      </c>
    </row>
    <row r="11" spans="1:1021 1026:2044 2053:4093 4098:5116 5125:7165 7170:8188 8197:10237 10242:11260 11269:13309 13314:14332 14341:16381" x14ac:dyDescent="0.25">
      <c r="A11" s="4" t="s">
        <v>228</v>
      </c>
      <c r="B11" s="4" t="s">
        <v>233</v>
      </c>
      <c r="C11" s="4" t="s">
        <v>81</v>
      </c>
      <c r="D11" s="4" t="s">
        <v>11</v>
      </c>
      <c r="E11" s="5">
        <v>8.7200000000000006</v>
      </c>
      <c r="F11" s="5">
        <v>8.7200000000000006</v>
      </c>
      <c r="G11" s="5">
        <v>27.63</v>
      </c>
      <c r="H11" s="5">
        <v>41.25</v>
      </c>
      <c r="I11" s="5">
        <v>81.400000000000006</v>
      </c>
      <c r="J11" s="5">
        <v>138.6</v>
      </c>
      <c r="K11" s="5">
        <v>292.60000000000002</v>
      </c>
      <c r="L11" s="5">
        <v>483.45</v>
      </c>
      <c r="M11" s="11"/>
      <c r="N11" s="5">
        <v>4.6100000000000003</v>
      </c>
      <c r="O11" s="5">
        <v>4.9000000000000004</v>
      </c>
      <c r="P11" s="5">
        <v>5.85</v>
      </c>
      <c r="Q11" s="5">
        <v>4.6100000000000003</v>
      </c>
      <c r="R11" s="4" t="s">
        <v>104</v>
      </c>
      <c r="S11" s="7">
        <v>42640</v>
      </c>
      <c r="T11" s="7">
        <v>42644</v>
      </c>
      <c r="U11" s="7">
        <v>42955</v>
      </c>
      <c r="V11" s="4" t="s">
        <v>229</v>
      </c>
      <c r="X11" s="135">
        <f>E11+(N11*6)</f>
        <v>36.380000000000003</v>
      </c>
    </row>
    <row r="12" spans="1:1021 1026:2044 2053:4093 4098:5116 5125:7165 7170:8188 8197:10237 10242:11260 11269:13309 13314:14332 14341:16381" x14ac:dyDescent="0.25">
      <c r="A12" s="4" t="s">
        <v>228</v>
      </c>
      <c r="B12" s="4" t="s">
        <v>234</v>
      </c>
      <c r="C12" s="4" t="s">
        <v>81</v>
      </c>
      <c r="D12" s="4" t="s">
        <v>11</v>
      </c>
      <c r="E12" s="5">
        <v>7.93</v>
      </c>
      <c r="F12" s="5">
        <v>7.93</v>
      </c>
      <c r="G12" s="5">
        <v>25.12</v>
      </c>
      <c r="H12" s="5">
        <v>37.5</v>
      </c>
      <c r="I12" s="5">
        <v>74</v>
      </c>
      <c r="J12" s="5">
        <v>126</v>
      </c>
      <c r="K12" s="5">
        <v>266</v>
      </c>
      <c r="L12" s="5">
        <v>439.5</v>
      </c>
      <c r="M12" s="11"/>
      <c r="N12" s="5">
        <v>4.1900000000000004</v>
      </c>
      <c r="O12" s="5">
        <v>4.45</v>
      </c>
      <c r="P12" s="5">
        <v>5.32</v>
      </c>
      <c r="Q12" s="5">
        <v>4.1900000000000004</v>
      </c>
      <c r="R12" s="4" t="s">
        <v>104</v>
      </c>
      <c r="S12" s="7">
        <v>41828</v>
      </c>
      <c r="T12" s="7">
        <v>41829</v>
      </c>
      <c r="U12" s="7">
        <v>42640</v>
      </c>
      <c r="V12" s="4" t="s">
        <v>229</v>
      </c>
      <c r="X12" s="135">
        <f t="shared" ref="X12" si="2">E12+(N12*6)</f>
        <v>33.07</v>
      </c>
    </row>
    <row r="13" spans="1:1021 1026:2044 2053:4093 4098:5116 5125:7165 7170:8188 8197:10237 10242:11260 11269:13309 13314:14332 14341:16381" x14ac:dyDescent="0.25">
      <c r="A13" s="4" t="s">
        <v>228</v>
      </c>
      <c r="B13" s="4" t="s">
        <v>235</v>
      </c>
      <c r="C13" s="4" t="s">
        <v>81</v>
      </c>
      <c r="D13" s="4" t="s">
        <v>11</v>
      </c>
      <c r="E13" s="5">
        <v>7.55</v>
      </c>
      <c r="F13" s="5">
        <v>8.8000000000000007</v>
      </c>
      <c r="G13" s="5">
        <v>24</v>
      </c>
      <c r="H13" s="5">
        <v>35</v>
      </c>
      <c r="I13" s="5">
        <v>60</v>
      </c>
      <c r="J13" s="5">
        <v>93</v>
      </c>
      <c r="K13" s="5">
        <v>180</v>
      </c>
      <c r="L13" s="5">
        <v>275</v>
      </c>
      <c r="M13" s="11"/>
      <c r="N13" s="11"/>
      <c r="O13" s="11"/>
      <c r="P13" s="11"/>
      <c r="Q13" s="5">
        <v>4.1900000000000004</v>
      </c>
      <c r="R13" s="4" t="s">
        <v>104</v>
      </c>
      <c r="S13" s="7">
        <v>40729</v>
      </c>
      <c r="T13" s="7">
        <v>40730</v>
      </c>
      <c r="U13" s="7">
        <v>41828</v>
      </c>
      <c r="V13" s="4" t="s">
        <v>79</v>
      </c>
      <c r="X13" s="135">
        <f>E13+(Q13*6)</f>
        <v>32.69</v>
      </c>
    </row>
    <row r="14" spans="1:1021 1026:2044 2053:4093 4098:5116 5125:7165 7170:8188 8197:10237 10242:11260 11269:13309 13314:14332 14341:16381" x14ac:dyDescent="0.25">
      <c r="A14" s="4" t="s">
        <v>228</v>
      </c>
      <c r="B14" s="4" t="s">
        <v>236</v>
      </c>
      <c r="C14" s="4" t="s">
        <v>81</v>
      </c>
      <c r="D14" s="4" t="s">
        <v>11</v>
      </c>
      <c r="E14" s="5">
        <v>7.5</v>
      </c>
      <c r="F14" s="5">
        <v>8.5</v>
      </c>
      <c r="G14" s="5">
        <v>20</v>
      </c>
      <c r="H14" s="5">
        <v>30</v>
      </c>
      <c r="I14" s="5">
        <v>50</v>
      </c>
      <c r="J14" s="5">
        <v>75</v>
      </c>
      <c r="K14" s="5">
        <v>100</v>
      </c>
      <c r="L14" s="5">
        <v>150</v>
      </c>
      <c r="M14" s="11"/>
      <c r="N14" s="11"/>
      <c r="O14" s="11"/>
      <c r="P14" s="11"/>
      <c r="Q14" s="5">
        <v>3.95</v>
      </c>
      <c r="R14" s="4" t="s">
        <v>104</v>
      </c>
      <c r="S14" s="7">
        <v>40260</v>
      </c>
      <c r="T14" s="7">
        <v>40261</v>
      </c>
      <c r="U14" s="7">
        <v>40729</v>
      </c>
      <c r="V14" s="4" t="s">
        <v>79</v>
      </c>
      <c r="X14" s="135">
        <f t="shared" ref="X14:X24" si="3">E14+(Q14*6)</f>
        <v>31.200000000000003</v>
      </c>
    </row>
    <row r="15" spans="1:1021 1026:2044 2053:4093 4098:5116 5125:7165 7170:8188 8197:10237 10242:11260 11269:13309 13314:14332 14341:16381" x14ac:dyDescent="0.25">
      <c r="A15" s="4" t="s">
        <v>228</v>
      </c>
      <c r="B15" s="4" t="s">
        <v>237</v>
      </c>
      <c r="C15" s="4" t="s">
        <v>81</v>
      </c>
      <c r="D15" s="4" t="s">
        <v>11</v>
      </c>
      <c r="E15" s="5">
        <v>7.02</v>
      </c>
      <c r="F15" s="5">
        <v>7.02</v>
      </c>
      <c r="G15" s="5">
        <v>12.55</v>
      </c>
      <c r="H15" s="5">
        <v>20.46</v>
      </c>
      <c r="I15" s="5">
        <v>27.58</v>
      </c>
      <c r="J15" s="5">
        <v>32.32</v>
      </c>
      <c r="K15" s="5">
        <v>41.81</v>
      </c>
      <c r="L15" s="11"/>
      <c r="M15" s="11"/>
      <c r="N15" s="11"/>
      <c r="O15" s="11"/>
      <c r="P15" s="11"/>
      <c r="Q15" s="5">
        <v>3.72</v>
      </c>
      <c r="R15" s="4" t="s">
        <v>104</v>
      </c>
      <c r="S15" s="7">
        <v>36270</v>
      </c>
      <c r="T15" s="7">
        <v>36271</v>
      </c>
      <c r="U15" s="7">
        <v>40260</v>
      </c>
      <c r="V15" s="4" t="s">
        <v>79</v>
      </c>
      <c r="X15" s="135">
        <f t="shared" si="3"/>
        <v>29.34</v>
      </c>
    </row>
    <row r="16" spans="1:1021 1026:2044 2053:4093 4098:5116 5125:7165 7170:8188 8197:10237 10242:11260 11269:13309 13314:14332 14341:16381" x14ac:dyDescent="0.25">
      <c r="A16" s="4" t="s">
        <v>228</v>
      </c>
      <c r="B16" s="4" t="s">
        <v>238</v>
      </c>
      <c r="C16" s="4" t="s">
        <v>81</v>
      </c>
      <c r="D16" s="4" t="s">
        <v>11</v>
      </c>
      <c r="E16" s="5">
        <v>7.02</v>
      </c>
      <c r="F16" s="5">
        <v>7.02</v>
      </c>
      <c r="G16" s="5">
        <v>12.55</v>
      </c>
      <c r="H16" s="5">
        <v>20.46</v>
      </c>
      <c r="I16" s="5">
        <v>27.58</v>
      </c>
      <c r="J16" s="5">
        <v>32.32</v>
      </c>
      <c r="K16" s="5">
        <v>41.81</v>
      </c>
      <c r="L16" s="11"/>
      <c r="M16" s="11"/>
      <c r="N16" s="11"/>
      <c r="O16" s="11"/>
      <c r="P16" s="11"/>
      <c r="Q16" s="5">
        <v>4.32</v>
      </c>
      <c r="R16" s="4" t="s">
        <v>104</v>
      </c>
      <c r="S16" s="7">
        <v>35009</v>
      </c>
      <c r="T16" s="7">
        <f>S16+1</f>
        <v>35010</v>
      </c>
      <c r="U16" s="7">
        <v>36269</v>
      </c>
      <c r="V16" s="4" t="s">
        <v>79</v>
      </c>
      <c r="X16" s="135">
        <f t="shared" si="3"/>
        <v>32.94</v>
      </c>
    </row>
    <row r="17" spans="1:1021 1026:2044 2053:4093 4098:5116 5125:7165 7170:8188 8197:10237 10242:11260 11269:13309 13314:14332 14341:16381" x14ac:dyDescent="0.25">
      <c r="A17" s="4" t="s">
        <v>228</v>
      </c>
      <c r="B17" s="4" t="s">
        <v>239</v>
      </c>
      <c r="C17" s="4" t="s">
        <v>81</v>
      </c>
      <c r="D17" s="4" t="s">
        <v>11</v>
      </c>
      <c r="E17" s="5">
        <v>7.02</v>
      </c>
      <c r="F17" s="5">
        <v>7.02</v>
      </c>
      <c r="G17" s="5">
        <v>12.55</v>
      </c>
      <c r="H17" s="5">
        <v>20.46</v>
      </c>
      <c r="I17" s="5">
        <v>27.58</v>
      </c>
      <c r="J17" s="5">
        <v>32.32</v>
      </c>
      <c r="K17" s="5">
        <v>41.81</v>
      </c>
      <c r="L17" s="11"/>
      <c r="M17" s="11"/>
      <c r="N17" s="11"/>
      <c r="O17" s="11"/>
      <c r="P17" s="11"/>
      <c r="Q17" s="5">
        <v>3.98</v>
      </c>
      <c r="R17" s="4" t="s">
        <v>104</v>
      </c>
      <c r="S17" s="7">
        <v>33770</v>
      </c>
      <c r="T17" s="7">
        <f t="shared" ref="T17:T18" si="4">S17+1</f>
        <v>33771</v>
      </c>
      <c r="U17" s="7">
        <v>35009</v>
      </c>
      <c r="V17" s="4" t="s">
        <v>79</v>
      </c>
      <c r="X17" s="135">
        <f t="shared" si="3"/>
        <v>30.9</v>
      </c>
    </row>
    <row r="18" spans="1:1021 1026:2044 2053:4093 4098:5116 5125:7165 7170:8188 8197:10237 10242:11260 11269:13309 13314:14332 14341:16381" x14ac:dyDescent="0.25">
      <c r="A18" s="4" t="s">
        <v>228</v>
      </c>
      <c r="B18" s="4" t="s">
        <v>240</v>
      </c>
      <c r="C18" s="4" t="s">
        <v>81</v>
      </c>
      <c r="D18" s="4" t="s">
        <v>11</v>
      </c>
      <c r="E18" s="5">
        <v>4.63</v>
      </c>
      <c r="F18" s="5">
        <v>4.63</v>
      </c>
      <c r="G18" s="5">
        <v>7.67</v>
      </c>
      <c r="H18" s="5">
        <v>10.63</v>
      </c>
      <c r="I18" s="5">
        <v>11.6</v>
      </c>
      <c r="J18" s="5">
        <v>12.79</v>
      </c>
      <c r="K18" s="5">
        <v>33.25</v>
      </c>
      <c r="L18" s="11"/>
      <c r="M18" s="11"/>
      <c r="N18" s="11"/>
      <c r="O18" s="11"/>
      <c r="P18" s="11"/>
      <c r="Q18" s="5">
        <v>2.99</v>
      </c>
      <c r="R18" s="4" t="s">
        <v>104</v>
      </c>
      <c r="S18" s="7">
        <v>33182</v>
      </c>
      <c r="T18" s="7">
        <f t="shared" si="4"/>
        <v>33183</v>
      </c>
      <c r="U18" s="7">
        <v>33770</v>
      </c>
      <c r="V18" s="4" t="s">
        <v>79</v>
      </c>
      <c r="X18" s="135">
        <f t="shared" si="3"/>
        <v>22.57</v>
      </c>
    </row>
    <row r="19" spans="1:1021 1026:2044 2053:4093 4098:5116 5125:7165 7170:8188 8197:10237 10242:11260 11269:13309 13314:14332 14341:16381" x14ac:dyDescent="0.25">
      <c r="A19" s="4" t="s">
        <v>228</v>
      </c>
      <c r="B19" s="4" t="s">
        <v>241</v>
      </c>
      <c r="C19" s="4" t="s">
        <v>81</v>
      </c>
      <c r="D19" s="4" t="s">
        <v>11</v>
      </c>
      <c r="E19" s="5">
        <v>3.95</v>
      </c>
      <c r="F19" s="5">
        <v>3.95</v>
      </c>
      <c r="G19" s="5">
        <v>6.54</v>
      </c>
      <c r="H19" s="5">
        <v>9.06</v>
      </c>
      <c r="I19" s="5">
        <v>9.89</v>
      </c>
      <c r="J19" s="5">
        <v>10.9</v>
      </c>
      <c r="K19" s="5">
        <v>28.34</v>
      </c>
      <c r="L19" s="11"/>
      <c r="M19" s="11"/>
      <c r="N19" s="11"/>
      <c r="O19" s="11"/>
      <c r="P19" s="11"/>
      <c r="Q19" s="5">
        <v>2.4900000000000002</v>
      </c>
      <c r="R19" s="4" t="s">
        <v>104</v>
      </c>
      <c r="S19" s="7">
        <v>32685</v>
      </c>
      <c r="T19" s="7">
        <v>32685</v>
      </c>
      <c r="U19" s="7">
        <v>33182</v>
      </c>
      <c r="V19" s="4" t="s">
        <v>79</v>
      </c>
      <c r="X19" s="135">
        <f t="shared" si="3"/>
        <v>18.89</v>
      </c>
    </row>
    <row r="20" spans="1:1021 1026:2044 2053:4093 4098:5116 5125:7165 7170:8188 8197:10237 10242:11260 11269:13309 13314:14332 14341:16381" x14ac:dyDescent="0.25">
      <c r="A20" s="4" t="s">
        <v>228</v>
      </c>
      <c r="B20" s="4" t="s">
        <v>242</v>
      </c>
      <c r="C20" s="4" t="s">
        <v>81</v>
      </c>
      <c r="D20" s="4" t="s">
        <v>11</v>
      </c>
      <c r="E20" s="5">
        <v>4.21</v>
      </c>
      <c r="F20" s="5">
        <v>4.21</v>
      </c>
      <c r="G20" s="5">
        <v>6.96</v>
      </c>
      <c r="H20" s="5">
        <v>9.65</v>
      </c>
      <c r="I20" s="5">
        <v>10.53</v>
      </c>
      <c r="J20" s="5">
        <v>11.61</v>
      </c>
      <c r="K20" s="5">
        <v>30.18</v>
      </c>
      <c r="L20" s="11"/>
      <c r="M20" s="11"/>
      <c r="N20" s="11"/>
      <c r="O20" s="11"/>
      <c r="P20" s="11"/>
      <c r="Q20" s="5">
        <v>2.25</v>
      </c>
      <c r="R20" s="4" t="s">
        <v>104</v>
      </c>
      <c r="S20" s="7">
        <v>32314</v>
      </c>
      <c r="T20" s="7">
        <v>32314</v>
      </c>
      <c r="U20" s="7">
        <v>32685</v>
      </c>
      <c r="V20" s="4" t="s">
        <v>79</v>
      </c>
      <c r="X20" s="135">
        <f t="shared" si="3"/>
        <v>17.71</v>
      </c>
    </row>
    <row r="21" spans="1:1021 1026:2044 2053:4093 4098:5116 5125:7165 7170:8188 8197:10237 10242:11260 11269:13309 13314:14332 14341:16381" x14ac:dyDescent="0.25">
      <c r="A21" s="4" t="s">
        <v>228</v>
      </c>
      <c r="B21" s="4" t="s">
        <v>243</v>
      </c>
      <c r="C21" s="4" t="s">
        <v>81</v>
      </c>
      <c r="D21" s="4" t="s">
        <v>11</v>
      </c>
      <c r="E21" s="5">
        <v>6.47</v>
      </c>
      <c r="F21" s="5">
        <v>6.47</v>
      </c>
      <c r="G21" s="5">
        <v>10.7</v>
      </c>
      <c r="H21" s="5">
        <v>14.82</v>
      </c>
      <c r="I21" s="5">
        <v>16.170000000000002</v>
      </c>
      <c r="J21" s="5">
        <v>17.829999999999998</v>
      </c>
      <c r="K21" s="5">
        <v>46.37</v>
      </c>
      <c r="L21" s="11"/>
      <c r="M21" s="11"/>
      <c r="N21" s="11"/>
      <c r="O21" s="11"/>
      <c r="P21" s="11"/>
      <c r="Q21" s="5">
        <v>1.69</v>
      </c>
      <c r="R21" s="4" t="s">
        <v>104</v>
      </c>
      <c r="S21" s="7">
        <v>31691</v>
      </c>
      <c r="T21" s="7">
        <v>31691</v>
      </c>
      <c r="U21" s="7">
        <v>32314</v>
      </c>
      <c r="V21" s="4" t="s">
        <v>79</v>
      </c>
      <c r="X21" s="135">
        <f t="shared" si="3"/>
        <v>16.61</v>
      </c>
    </row>
    <row r="22" spans="1:1021 1026:2044 2053:4093 4098:5116 5125:7165 7170:8188 8197:10237 10242:11260 11269:13309 13314:14332 14341:16381" x14ac:dyDescent="0.25">
      <c r="A22" s="4" t="s">
        <v>228</v>
      </c>
      <c r="B22" s="4" t="s">
        <v>244</v>
      </c>
      <c r="C22" s="4" t="s">
        <v>81</v>
      </c>
      <c r="D22" s="4" t="s">
        <v>11</v>
      </c>
      <c r="E22" s="5">
        <v>6.47</v>
      </c>
      <c r="F22" s="5">
        <v>6.47</v>
      </c>
      <c r="G22" s="5">
        <v>10.7</v>
      </c>
      <c r="H22" s="5">
        <v>14.82</v>
      </c>
      <c r="I22" s="5">
        <v>16.170000000000002</v>
      </c>
      <c r="J22" s="5">
        <v>17.829999999999998</v>
      </c>
      <c r="K22" s="5">
        <v>46.37</v>
      </c>
      <c r="L22" s="11"/>
      <c r="M22" s="11"/>
      <c r="N22" s="11"/>
      <c r="O22" s="11"/>
      <c r="P22" s="11"/>
      <c r="Q22" s="5">
        <v>1.73</v>
      </c>
      <c r="R22" s="4" t="s">
        <v>104</v>
      </c>
      <c r="S22" s="7">
        <v>31313</v>
      </c>
      <c r="T22" s="7">
        <v>31313</v>
      </c>
      <c r="U22" s="7">
        <v>31691</v>
      </c>
      <c r="V22" s="4" t="s">
        <v>79</v>
      </c>
      <c r="X22" s="135">
        <f t="shared" si="3"/>
        <v>16.849999999999998</v>
      </c>
    </row>
    <row r="23" spans="1:1021 1026:2044 2053:4093 4098:5116 5125:7165 7170:8188 8197:10237 10242:11260 11269:13309 13314:14332 14341:16381" x14ac:dyDescent="0.25">
      <c r="A23" s="4" t="s">
        <v>228</v>
      </c>
      <c r="B23" s="4"/>
      <c r="C23" s="4" t="s">
        <v>81</v>
      </c>
      <c r="D23" s="4" t="s">
        <v>11</v>
      </c>
      <c r="E23" s="5">
        <v>2.5</v>
      </c>
      <c r="F23" s="5">
        <v>2.5</v>
      </c>
      <c r="G23" s="5">
        <v>10</v>
      </c>
      <c r="H23" s="5">
        <v>15</v>
      </c>
      <c r="I23" s="5">
        <v>34</v>
      </c>
      <c r="J23" s="5">
        <v>39</v>
      </c>
      <c r="K23" s="5">
        <v>76</v>
      </c>
      <c r="L23" s="11"/>
      <c r="M23" s="11"/>
      <c r="N23" s="11"/>
      <c r="O23" s="11"/>
      <c r="P23" s="11"/>
      <c r="Q23" s="5">
        <v>1.54</v>
      </c>
      <c r="R23" s="4" t="s">
        <v>104</v>
      </c>
      <c r="S23" s="7"/>
      <c r="T23" s="7"/>
      <c r="U23" s="7">
        <v>31313</v>
      </c>
      <c r="V23" s="4" t="s">
        <v>79</v>
      </c>
      <c r="X23" s="135">
        <f t="shared" si="3"/>
        <v>11.74</v>
      </c>
    </row>
    <row r="24" spans="1:1021 1026:2044 2053:4093 4098:5116 5125:7165 7170:8188 8197:10237 10242:11260 11269:13309 13314:14332 14341:16381" x14ac:dyDescent="0.25">
      <c r="A24" s="4" t="s">
        <v>228</v>
      </c>
      <c r="B24" s="4" t="s">
        <v>80</v>
      </c>
      <c r="C24" s="4" t="s">
        <v>81</v>
      </c>
      <c r="D24" s="4" t="s">
        <v>245</v>
      </c>
      <c r="E24" s="5">
        <v>16.690000000000001</v>
      </c>
      <c r="F24" s="5">
        <v>16.690000000000001</v>
      </c>
      <c r="G24" s="5">
        <v>52.86</v>
      </c>
      <c r="H24" s="5">
        <v>78.89</v>
      </c>
      <c r="I24" s="5">
        <v>155.68</v>
      </c>
      <c r="J24" s="5">
        <v>265.10000000000002</v>
      </c>
      <c r="K24" s="5">
        <v>559.63</v>
      </c>
      <c r="L24" s="5">
        <v>924.64</v>
      </c>
      <c r="M24" s="11"/>
      <c r="N24" s="5">
        <v>7.53</v>
      </c>
      <c r="O24" s="5">
        <v>7.53</v>
      </c>
      <c r="P24" s="5">
        <v>7.53</v>
      </c>
      <c r="Q24" s="5">
        <v>7.53</v>
      </c>
      <c r="R24" s="4" t="s">
        <v>104</v>
      </c>
      <c r="S24" s="7">
        <v>44852</v>
      </c>
      <c r="T24" s="7">
        <v>45931</v>
      </c>
      <c r="U24" s="7"/>
      <c r="V24" s="4" t="s">
        <v>246</v>
      </c>
      <c r="X24" s="135">
        <f t="shared" si="3"/>
        <v>61.870000000000005</v>
      </c>
    </row>
    <row r="25" spans="1:1021 1026:2044 2053:4093 4098:5116 5125:7165 7170:8188 8197:10237 10242:11260 11269:13309 13314:14332 14341:16381" x14ac:dyDescent="0.25">
      <c r="A25" s="4" t="s">
        <v>228</v>
      </c>
      <c r="B25" s="4" t="s">
        <v>80</v>
      </c>
      <c r="C25" s="4" t="s">
        <v>81</v>
      </c>
      <c r="D25" s="4" t="s">
        <v>245</v>
      </c>
      <c r="E25" s="5">
        <v>15.17</v>
      </c>
      <c r="F25" s="5">
        <v>15.17</v>
      </c>
      <c r="G25" s="5">
        <v>48.05</v>
      </c>
      <c r="H25" s="5">
        <v>71.72</v>
      </c>
      <c r="I25" s="5">
        <v>141.53</v>
      </c>
      <c r="J25" s="5">
        <v>241</v>
      </c>
      <c r="K25" s="5">
        <v>508.75</v>
      </c>
      <c r="L25" s="5">
        <v>840.58</v>
      </c>
      <c r="M25" s="11"/>
      <c r="N25" s="5">
        <v>7.17</v>
      </c>
      <c r="O25" s="5">
        <v>7.17</v>
      </c>
      <c r="P25" s="5">
        <v>7.17</v>
      </c>
      <c r="Q25" s="5">
        <v>7.17</v>
      </c>
      <c r="R25" s="4" t="s">
        <v>104</v>
      </c>
      <c r="S25" s="7">
        <v>44852</v>
      </c>
      <c r="T25" s="7">
        <v>45566</v>
      </c>
      <c r="U25" s="7">
        <v>45930</v>
      </c>
      <c r="V25" s="4" t="s">
        <v>246</v>
      </c>
      <c r="X25" s="135"/>
    </row>
    <row r="26" spans="1:1021 1026:2044 2053:4093 4098:5116 5125:7165 7170:8188 8197:10237 10242:11260 11269:13309 13314:14332 14341:16381" x14ac:dyDescent="0.25">
      <c r="A26" s="1" t="s">
        <v>228</v>
      </c>
      <c r="B26" s="1" t="s">
        <v>80</v>
      </c>
      <c r="C26" s="1" t="s">
        <v>81</v>
      </c>
      <c r="D26" s="1" t="s">
        <v>245</v>
      </c>
      <c r="E26" s="2">
        <v>13.79</v>
      </c>
      <c r="F26" s="2">
        <v>13.79</v>
      </c>
      <c r="G26" s="2">
        <v>43.68</v>
      </c>
      <c r="H26" s="2">
        <v>65.2</v>
      </c>
      <c r="I26" s="2">
        <v>128.66</v>
      </c>
      <c r="J26" s="2">
        <v>219.09</v>
      </c>
      <c r="K26" s="2">
        <v>462.5</v>
      </c>
      <c r="L26" s="2">
        <v>764.16</v>
      </c>
      <c r="M26" s="24"/>
      <c r="N26" s="2">
        <v>6.83</v>
      </c>
      <c r="O26" s="2">
        <v>6.83</v>
      </c>
      <c r="P26" s="2">
        <v>6.83</v>
      </c>
      <c r="Q26" s="2">
        <v>6.83</v>
      </c>
      <c r="R26" s="29" t="s">
        <v>104</v>
      </c>
      <c r="S26" s="140">
        <v>44852</v>
      </c>
      <c r="T26" s="140">
        <v>45200</v>
      </c>
      <c r="U26" s="140">
        <v>45565</v>
      </c>
      <c r="V26" s="29" t="s">
        <v>246</v>
      </c>
      <c r="X26" s="135"/>
    </row>
    <row r="27" spans="1:1021 1026:2044 2053:4093 4098:5116 5125:7165 7170:8188 8197:10237 10242:11260 11269:13309 13314:14332 14341:16381" x14ac:dyDescent="0.25">
      <c r="A27" s="4" t="s">
        <v>228</v>
      </c>
      <c r="B27" s="4" t="s">
        <v>80</v>
      </c>
      <c r="C27" s="4" t="s">
        <v>81</v>
      </c>
      <c r="D27" s="4" t="s">
        <v>245</v>
      </c>
      <c r="E27" s="5">
        <v>12.54</v>
      </c>
      <c r="F27" s="5">
        <v>12.54</v>
      </c>
      <c r="G27" s="5">
        <v>39.71</v>
      </c>
      <c r="H27" s="5">
        <v>59.27</v>
      </c>
      <c r="I27" s="5">
        <v>116.96</v>
      </c>
      <c r="J27" s="5">
        <v>199.17</v>
      </c>
      <c r="K27" s="5">
        <v>420.45</v>
      </c>
      <c r="L27" s="5">
        <v>694.69</v>
      </c>
      <c r="M27" s="11"/>
      <c r="N27" s="5">
        <v>6.5</v>
      </c>
      <c r="O27" s="5">
        <v>6.5</v>
      </c>
      <c r="P27" s="5">
        <v>6.5</v>
      </c>
      <c r="Q27" s="5">
        <v>6.5</v>
      </c>
      <c r="R27" s="4" t="s">
        <v>104</v>
      </c>
      <c r="S27" s="7">
        <v>44852</v>
      </c>
      <c r="T27" s="7">
        <v>44866</v>
      </c>
      <c r="U27" s="7">
        <v>45199</v>
      </c>
      <c r="V27" s="4" t="s">
        <v>246</v>
      </c>
      <c r="X27" s="135">
        <f t="shared" ref="X27:X30" si="5">E28+(Q28*6)</f>
        <v>47.519999999999996</v>
      </c>
    </row>
    <row r="28" spans="1:1021 1026:2044 2053:4093 4098:5116 5125:7165 7170:8188 8197:10237 10242:11260 11269:13309 13314:14332 14341:16381" s="2" customFormat="1" x14ac:dyDescent="0.25">
      <c r="A28" s="4" t="s">
        <v>228</v>
      </c>
      <c r="B28" s="4" t="s">
        <v>230</v>
      </c>
      <c r="C28" s="4" t="s">
        <v>81</v>
      </c>
      <c r="D28" s="4" t="s">
        <v>245</v>
      </c>
      <c r="E28" s="5">
        <v>11.4</v>
      </c>
      <c r="F28" s="5">
        <v>11.4</v>
      </c>
      <c r="G28" s="5">
        <v>36.1</v>
      </c>
      <c r="H28" s="5">
        <v>53.88</v>
      </c>
      <c r="I28" s="5">
        <v>106.33</v>
      </c>
      <c r="J28" s="5">
        <v>181.06</v>
      </c>
      <c r="K28" s="5">
        <v>382.23</v>
      </c>
      <c r="L28" s="5">
        <v>631.54</v>
      </c>
      <c r="M28" s="11"/>
      <c r="N28" s="5">
        <v>6.02</v>
      </c>
      <c r="O28" s="5">
        <v>6.33</v>
      </c>
      <c r="P28" s="5">
        <v>6.47</v>
      </c>
      <c r="Q28" s="5">
        <f>N28</f>
        <v>6.02</v>
      </c>
      <c r="R28" s="4" t="s">
        <v>104</v>
      </c>
      <c r="S28" s="7">
        <f>S29</f>
        <v>43795</v>
      </c>
      <c r="T28" s="7">
        <v>44470</v>
      </c>
      <c r="U28" s="7">
        <v>44865</v>
      </c>
      <c r="V28" s="4" t="s">
        <v>246</v>
      </c>
      <c r="W28"/>
      <c r="X28" s="135">
        <f t="shared" si="5"/>
        <v>45.703000000000003</v>
      </c>
      <c r="Y28" s="1"/>
      <c r="Z28" s="1"/>
      <c r="AA28" s="1"/>
      <c r="AB28" s="1"/>
      <c r="AK28" s="24"/>
      <c r="AP28" s="1"/>
      <c r="AQ28" s="140"/>
      <c r="AR28" s="140"/>
      <c r="AS28" s="140"/>
      <c r="AT28" s="1"/>
      <c r="AU28"/>
      <c r="AV28" s="147"/>
      <c r="AW28" s="1"/>
      <c r="AX28" s="1"/>
      <c r="AY28" s="1"/>
      <c r="AZ28" s="1"/>
      <c r="BI28" s="24"/>
      <c r="BN28" s="1"/>
      <c r="BO28" s="140"/>
      <c r="BP28" s="140"/>
      <c r="BQ28" s="140"/>
      <c r="BR28" s="1"/>
      <c r="BS28"/>
      <c r="BT28" s="147"/>
      <c r="BU28" s="1"/>
      <c r="BV28" s="1"/>
      <c r="BW28" s="1"/>
      <c r="BX28" s="1"/>
      <c r="CG28" s="24"/>
      <c r="CL28" s="1"/>
      <c r="CM28" s="140"/>
      <c r="CN28" s="140"/>
      <c r="CO28" s="140"/>
      <c r="CP28" s="1"/>
      <c r="CQ28"/>
      <c r="CR28" s="147"/>
      <c r="CS28" s="1"/>
      <c r="CT28" s="1"/>
      <c r="CU28" s="1"/>
      <c r="CV28" s="1"/>
      <c r="DE28" s="24"/>
      <c r="DJ28" s="1"/>
      <c r="DK28" s="140"/>
      <c r="DL28" s="140"/>
      <c r="DM28" s="140"/>
      <c r="DN28" s="1"/>
      <c r="DO28"/>
      <c r="DP28" s="147"/>
      <c r="DQ28" s="1"/>
      <c r="DR28" s="1"/>
      <c r="DS28" s="1"/>
      <c r="DT28" s="1"/>
      <c r="EC28" s="24"/>
      <c r="EH28" s="1"/>
      <c r="EI28" s="140"/>
      <c r="EJ28" s="140"/>
      <c r="EK28" s="140"/>
      <c r="EL28" s="1"/>
      <c r="EM28"/>
      <c r="EN28" s="147"/>
      <c r="EO28" s="1"/>
      <c r="EP28" s="1"/>
      <c r="EQ28" s="1"/>
      <c r="ER28" s="1"/>
      <c r="FA28" s="24"/>
      <c r="FF28" s="1"/>
      <c r="FG28" s="140"/>
      <c r="FH28" s="140"/>
      <c r="FI28" s="140"/>
      <c r="FJ28" s="1"/>
      <c r="FK28"/>
      <c r="FL28" s="147"/>
      <c r="FM28" s="1"/>
      <c r="FN28" s="1"/>
      <c r="FO28" s="1"/>
      <c r="FP28" s="1"/>
      <c r="FY28" s="24"/>
      <c r="GD28" s="1"/>
      <c r="GE28" s="140"/>
      <c r="GF28" s="140"/>
      <c r="GG28" s="140"/>
      <c r="GH28" s="1"/>
      <c r="GI28"/>
      <c r="GJ28" s="147"/>
      <c r="GK28" s="1"/>
      <c r="GL28" s="1"/>
      <c r="GM28" s="1"/>
      <c r="GN28" s="1"/>
      <c r="GW28" s="24"/>
      <c r="HB28" s="1"/>
      <c r="HC28" s="140"/>
      <c r="HD28" s="140"/>
      <c r="HE28" s="140"/>
      <c r="HF28" s="1"/>
      <c r="HG28"/>
      <c r="HH28" s="147"/>
      <c r="HI28" s="1"/>
      <c r="HJ28" s="1"/>
      <c r="HK28" s="1"/>
      <c r="HL28" s="1"/>
      <c r="HU28" s="24"/>
      <c r="HZ28" s="1"/>
      <c r="IA28" s="140"/>
      <c r="IB28" s="140"/>
      <c r="IC28" s="140"/>
      <c r="ID28" s="1"/>
      <c r="IE28"/>
      <c r="IF28" s="147"/>
      <c r="IG28" s="1"/>
      <c r="IH28" s="1"/>
      <c r="II28" s="1"/>
      <c r="IJ28" s="1"/>
      <c r="IS28" s="24"/>
      <c r="IX28" s="1"/>
      <c r="IY28" s="140"/>
      <c r="IZ28" s="140"/>
      <c r="JA28" s="140"/>
      <c r="JB28" s="1"/>
      <c r="JC28"/>
      <c r="JD28" s="147"/>
      <c r="JE28" s="1"/>
      <c r="JF28" s="1"/>
      <c r="JG28" s="1"/>
      <c r="JH28" s="1"/>
      <c r="JQ28" s="24"/>
      <c r="JV28" s="1"/>
      <c r="JW28" s="140"/>
      <c r="JX28" s="140"/>
      <c r="JY28" s="140"/>
      <c r="JZ28" s="1"/>
      <c r="KA28"/>
      <c r="KB28" s="147"/>
      <c r="KC28" s="1"/>
      <c r="KD28" s="1"/>
      <c r="KE28" s="1"/>
      <c r="KF28" s="1"/>
      <c r="KO28" s="24"/>
      <c r="KT28" s="1"/>
      <c r="KU28" s="140"/>
      <c r="KV28" s="140"/>
      <c r="KW28" s="140"/>
      <c r="KX28" s="1"/>
      <c r="KY28"/>
      <c r="KZ28" s="147"/>
      <c r="LA28" s="1"/>
      <c r="LB28" s="1"/>
      <c r="LC28" s="1"/>
      <c r="LD28" s="1"/>
      <c r="LM28" s="24"/>
      <c r="LR28" s="1"/>
      <c r="LS28" s="140"/>
      <c r="LT28" s="140"/>
      <c r="LU28" s="140"/>
      <c r="LV28" s="1"/>
      <c r="LW28"/>
      <c r="LX28" s="147"/>
      <c r="LY28" s="1"/>
      <c r="LZ28" s="1"/>
      <c r="MA28" s="1"/>
      <c r="MB28" s="1"/>
      <c r="MK28" s="24"/>
      <c r="MP28" s="1"/>
      <c r="MQ28" s="140"/>
      <c r="MR28" s="140"/>
      <c r="MS28" s="140"/>
      <c r="MT28" s="1"/>
      <c r="MU28"/>
      <c r="MV28" s="147"/>
      <c r="MW28" s="1"/>
      <c r="MX28" s="1"/>
      <c r="MY28" s="1"/>
      <c r="MZ28" s="1"/>
      <c r="NI28" s="24"/>
      <c r="NN28" s="1"/>
      <c r="NO28" s="140"/>
      <c r="NP28" s="140"/>
      <c r="NQ28" s="140"/>
      <c r="NR28" s="1"/>
      <c r="NS28"/>
      <c r="NT28" s="147"/>
      <c r="NU28" s="1"/>
      <c r="NV28" s="1"/>
      <c r="NW28" s="1"/>
      <c r="NX28" s="1"/>
      <c r="OG28" s="24"/>
      <c r="OL28" s="1"/>
      <c r="OM28" s="140"/>
      <c r="ON28" s="140"/>
      <c r="OO28" s="140"/>
      <c r="OP28" s="1"/>
      <c r="OQ28"/>
      <c r="OR28" s="147"/>
      <c r="OS28" s="1"/>
      <c r="OT28" s="1"/>
      <c r="OU28" s="1"/>
      <c r="OV28" s="1"/>
      <c r="PE28" s="24"/>
      <c r="PJ28" s="1"/>
      <c r="PK28" s="140"/>
      <c r="PL28" s="140"/>
      <c r="PM28" s="140"/>
      <c r="PN28" s="1"/>
      <c r="PO28"/>
      <c r="PP28" s="147"/>
      <c r="PQ28" s="1"/>
      <c r="PR28" s="1"/>
      <c r="PS28" s="1"/>
      <c r="PT28" s="1"/>
      <c r="QC28" s="24"/>
      <c r="QH28" s="1"/>
      <c r="QI28" s="140"/>
      <c r="QJ28" s="140"/>
      <c r="QK28" s="140"/>
      <c r="QL28" s="1"/>
      <c r="QM28"/>
      <c r="QN28" s="147"/>
      <c r="QO28" s="1"/>
      <c r="QP28" s="1"/>
      <c r="QQ28" s="1"/>
      <c r="QR28" s="1"/>
      <c r="RA28" s="24"/>
      <c r="RF28" s="1"/>
      <c r="RG28" s="140"/>
      <c r="RH28" s="140"/>
      <c r="RI28" s="140"/>
      <c r="RJ28" s="1"/>
      <c r="RK28"/>
      <c r="RL28" s="147"/>
      <c r="RM28" s="1"/>
      <c r="RN28" s="1"/>
      <c r="RO28" s="1"/>
      <c r="RP28" s="1"/>
      <c r="RY28" s="24"/>
      <c r="SD28" s="1"/>
      <c r="SE28" s="140"/>
      <c r="SF28" s="140"/>
      <c r="SG28" s="140"/>
      <c r="SH28" s="1"/>
      <c r="SI28"/>
      <c r="SJ28" s="147"/>
      <c r="SK28" s="1"/>
      <c r="SL28" s="1"/>
      <c r="SM28" s="1"/>
      <c r="SN28" s="1"/>
      <c r="SW28" s="24"/>
      <c r="TB28" s="1"/>
      <c r="TC28" s="140"/>
      <c r="TD28" s="140"/>
      <c r="TE28" s="140"/>
      <c r="TF28" s="1"/>
      <c r="TG28"/>
      <c r="TH28" s="147"/>
      <c r="TI28" s="1"/>
      <c r="TJ28" s="1"/>
      <c r="TK28" s="1"/>
      <c r="TL28" s="1"/>
      <c r="TU28" s="24"/>
      <c r="TZ28" s="1"/>
      <c r="UA28" s="140"/>
      <c r="UB28" s="140"/>
      <c r="UC28" s="140"/>
      <c r="UD28" s="1"/>
      <c r="UE28"/>
      <c r="UF28" s="147"/>
      <c r="UG28" s="1"/>
      <c r="UH28" s="1"/>
      <c r="UI28" s="1"/>
      <c r="UJ28" s="1"/>
      <c r="US28" s="24"/>
      <c r="UX28" s="1"/>
      <c r="UY28" s="140"/>
      <c r="UZ28" s="140"/>
      <c r="VA28" s="140"/>
      <c r="VB28" s="1"/>
      <c r="VC28"/>
      <c r="VD28" s="147"/>
      <c r="VE28" s="1"/>
      <c r="VF28" s="1"/>
      <c r="VG28" s="1"/>
      <c r="VH28" s="1"/>
      <c r="VQ28" s="24"/>
      <c r="VV28" s="1"/>
      <c r="VW28" s="140"/>
      <c r="VX28" s="140"/>
      <c r="VY28" s="140"/>
      <c r="VZ28" s="1"/>
      <c r="WA28"/>
      <c r="WB28" s="147"/>
      <c r="WC28" s="1"/>
      <c r="WD28" s="1"/>
      <c r="WE28" s="1"/>
      <c r="WF28" s="1"/>
      <c r="WO28" s="24"/>
      <c r="WT28" s="1"/>
      <c r="WU28" s="140"/>
      <c r="WV28" s="140"/>
      <c r="WW28" s="140"/>
      <c r="WX28" s="1"/>
      <c r="WY28"/>
      <c r="WZ28" s="147"/>
      <c r="XA28" s="1"/>
      <c r="XB28" s="1"/>
      <c r="XC28" s="1"/>
      <c r="XD28" s="1"/>
      <c r="XM28" s="24"/>
      <c r="XR28" s="1"/>
      <c r="XS28" s="140"/>
      <c r="XT28" s="140"/>
      <c r="XU28" s="140"/>
      <c r="XV28" s="1"/>
      <c r="XW28"/>
      <c r="XX28" s="147"/>
      <c r="XY28" s="1"/>
      <c r="XZ28" s="1"/>
      <c r="YA28" s="1"/>
      <c r="YB28" s="1"/>
      <c r="YK28" s="24"/>
      <c r="YP28" s="1"/>
      <c r="YQ28" s="140"/>
      <c r="YR28" s="140"/>
      <c r="YS28" s="140"/>
      <c r="YT28" s="1"/>
      <c r="YU28"/>
      <c r="YV28" s="147"/>
      <c r="YW28" s="1"/>
      <c r="YX28" s="1"/>
      <c r="YY28" s="1"/>
      <c r="YZ28" s="1"/>
      <c r="ZI28" s="24"/>
      <c r="ZN28" s="1"/>
      <c r="ZO28" s="140"/>
      <c r="ZP28" s="140"/>
      <c r="ZQ28" s="140"/>
      <c r="ZR28" s="1"/>
      <c r="ZS28"/>
      <c r="ZT28" s="147"/>
      <c r="ZU28" s="1"/>
      <c r="ZV28" s="1"/>
      <c r="ZW28" s="1"/>
      <c r="ZX28" s="1"/>
      <c r="AAG28" s="24"/>
      <c r="AAL28" s="1"/>
      <c r="AAM28" s="140"/>
      <c r="AAN28" s="140"/>
      <c r="AAO28" s="140"/>
      <c r="AAP28" s="1"/>
      <c r="AAQ28"/>
      <c r="AAR28" s="147"/>
      <c r="AAS28" s="1"/>
      <c r="AAT28" s="1"/>
      <c r="AAU28" s="1"/>
      <c r="AAV28" s="1"/>
      <c r="ABE28" s="24"/>
      <c r="ABJ28" s="1"/>
      <c r="ABK28" s="140"/>
      <c r="ABL28" s="140"/>
      <c r="ABM28" s="140"/>
      <c r="ABN28" s="1"/>
      <c r="ABO28"/>
      <c r="ABP28" s="147"/>
      <c r="ABQ28" s="1"/>
      <c r="ABR28" s="1"/>
      <c r="ABS28" s="1"/>
      <c r="ABT28" s="1"/>
      <c r="ACC28" s="24"/>
      <c r="ACH28" s="1"/>
      <c r="ACI28" s="140"/>
      <c r="ACJ28" s="140"/>
      <c r="ACK28" s="140"/>
      <c r="ACL28" s="1"/>
      <c r="ACM28"/>
      <c r="ACN28" s="147"/>
      <c r="ACO28" s="1"/>
      <c r="ACP28" s="1"/>
      <c r="ACQ28" s="1"/>
      <c r="ACR28" s="1"/>
      <c r="ADA28" s="24"/>
      <c r="ADF28" s="1"/>
      <c r="ADG28" s="140"/>
      <c r="ADH28" s="140"/>
      <c r="ADI28" s="140"/>
      <c r="ADJ28" s="1"/>
      <c r="ADK28"/>
      <c r="ADL28" s="147"/>
      <c r="ADM28" s="1"/>
      <c r="ADN28" s="1"/>
      <c r="ADO28" s="1"/>
      <c r="ADP28" s="1"/>
      <c r="ADY28" s="24"/>
      <c r="AED28" s="1"/>
      <c r="AEE28" s="140"/>
      <c r="AEF28" s="140"/>
      <c r="AEG28" s="140"/>
      <c r="AEH28" s="1"/>
      <c r="AEI28"/>
      <c r="AEJ28" s="147"/>
      <c r="AEK28" s="1"/>
      <c r="AEL28" s="1"/>
      <c r="AEM28" s="1"/>
      <c r="AEN28" s="1"/>
      <c r="AEW28" s="24"/>
      <c r="AFB28" s="1"/>
      <c r="AFC28" s="140"/>
      <c r="AFD28" s="140"/>
      <c r="AFE28" s="140"/>
      <c r="AFF28" s="1"/>
      <c r="AFG28"/>
      <c r="AFH28" s="147"/>
      <c r="AFI28" s="1"/>
      <c r="AFJ28" s="1"/>
      <c r="AFK28" s="1"/>
      <c r="AFL28" s="1"/>
      <c r="AFU28" s="24"/>
      <c r="AFZ28" s="1"/>
      <c r="AGA28" s="140"/>
      <c r="AGB28" s="140"/>
      <c r="AGC28" s="140"/>
      <c r="AGD28" s="1"/>
      <c r="AGE28"/>
      <c r="AGF28" s="147"/>
      <c r="AGG28" s="1"/>
      <c r="AGH28" s="1"/>
      <c r="AGI28" s="1"/>
      <c r="AGJ28" s="1"/>
      <c r="AGS28" s="24"/>
      <c r="AGX28" s="1"/>
      <c r="AGY28" s="140"/>
      <c r="AGZ28" s="140"/>
      <c r="AHA28" s="140"/>
      <c r="AHB28" s="1"/>
      <c r="AHC28"/>
      <c r="AHD28" s="147"/>
      <c r="AHE28" s="1"/>
      <c r="AHF28" s="1"/>
      <c r="AHG28" s="1"/>
      <c r="AHH28" s="1"/>
      <c r="AHQ28" s="24"/>
      <c r="AHV28" s="1"/>
      <c r="AHW28" s="140"/>
      <c r="AHX28" s="140"/>
      <c r="AHY28" s="140"/>
      <c r="AHZ28" s="1"/>
      <c r="AIA28"/>
      <c r="AIB28" s="147"/>
      <c r="AIC28" s="1"/>
      <c r="AID28" s="1"/>
      <c r="AIE28" s="1"/>
      <c r="AIF28" s="1"/>
      <c r="AIO28" s="24"/>
      <c r="AIT28" s="1"/>
      <c r="AIU28" s="140"/>
      <c r="AIV28" s="140"/>
      <c r="AIW28" s="140"/>
      <c r="AIX28" s="1"/>
      <c r="AIY28"/>
      <c r="AIZ28" s="147"/>
      <c r="AJA28" s="1"/>
      <c r="AJB28" s="1"/>
      <c r="AJC28" s="1"/>
      <c r="AJD28" s="1"/>
      <c r="AJM28" s="24"/>
      <c r="AJR28" s="1"/>
      <c r="AJS28" s="140"/>
      <c r="AJT28" s="140"/>
      <c r="AJU28" s="140"/>
      <c r="AJV28" s="1"/>
      <c r="AJW28"/>
      <c r="AJX28" s="147"/>
      <c r="AJY28" s="1"/>
      <c r="AJZ28" s="1"/>
      <c r="AKA28" s="1"/>
      <c r="AKB28" s="1"/>
      <c r="AKK28" s="24"/>
      <c r="AKP28" s="1"/>
      <c r="AKQ28" s="140"/>
      <c r="AKR28" s="140"/>
      <c r="AKS28" s="140"/>
      <c r="AKT28" s="1"/>
      <c r="AKU28"/>
      <c r="AKV28" s="147"/>
      <c r="AKW28" s="1"/>
      <c r="AKX28" s="1"/>
      <c r="AKY28" s="1"/>
      <c r="AKZ28" s="1"/>
      <c r="ALI28" s="24"/>
      <c r="ALN28" s="1"/>
      <c r="ALO28" s="140"/>
      <c r="ALP28" s="140"/>
      <c r="ALQ28" s="140"/>
      <c r="ALR28" s="1"/>
      <c r="ALS28"/>
      <c r="ALT28" s="147"/>
      <c r="ALU28" s="1"/>
      <c r="ALV28" s="1"/>
      <c r="ALW28" s="1"/>
      <c r="ALX28" s="1"/>
      <c r="AMG28" s="24"/>
      <c r="AML28" s="1"/>
      <c r="AMM28" s="140"/>
      <c r="AMN28" s="140"/>
      <c r="AMO28" s="140"/>
      <c r="AMP28" s="1"/>
      <c r="AMQ28"/>
      <c r="AMR28" s="147"/>
      <c r="AMS28" s="1"/>
      <c r="AMT28" s="1"/>
      <c r="AMU28" s="1"/>
      <c r="AMV28" s="1"/>
      <c r="ANE28" s="24"/>
      <c r="ANJ28" s="1"/>
      <c r="ANK28" s="140"/>
      <c r="ANL28" s="140"/>
      <c r="ANM28" s="140"/>
      <c r="ANN28" s="1"/>
      <c r="ANO28"/>
      <c r="ANP28" s="147"/>
      <c r="ANQ28" s="1"/>
      <c r="ANR28" s="1"/>
      <c r="ANS28" s="1"/>
      <c r="ANT28" s="1"/>
      <c r="AOC28" s="24"/>
      <c r="AOH28" s="1"/>
      <c r="AOI28" s="140"/>
      <c r="AOJ28" s="140"/>
      <c r="AOK28" s="140"/>
      <c r="AOL28" s="1"/>
      <c r="AOM28"/>
      <c r="AON28" s="147"/>
      <c r="AOO28" s="1"/>
      <c r="AOP28" s="1"/>
      <c r="AOQ28" s="1"/>
      <c r="AOR28" s="1"/>
      <c r="APA28" s="24"/>
      <c r="APF28" s="1"/>
      <c r="APG28" s="140"/>
      <c r="APH28" s="140"/>
      <c r="API28" s="140"/>
      <c r="APJ28" s="1"/>
      <c r="APK28"/>
      <c r="APL28" s="147"/>
      <c r="APM28" s="1"/>
      <c r="APN28" s="1"/>
      <c r="APO28" s="1"/>
      <c r="APP28" s="1"/>
      <c r="APY28" s="24"/>
      <c r="AQD28" s="1"/>
      <c r="AQE28" s="140"/>
      <c r="AQF28" s="140"/>
      <c r="AQG28" s="140"/>
      <c r="AQH28" s="1"/>
      <c r="AQI28"/>
      <c r="AQJ28" s="147"/>
      <c r="AQK28" s="1"/>
      <c r="AQL28" s="1"/>
      <c r="AQM28" s="1"/>
      <c r="AQN28" s="1"/>
      <c r="AQW28" s="24"/>
      <c r="ARB28" s="1"/>
      <c r="ARC28" s="140"/>
      <c r="ARD28" s="140"/>
      <c r="ARE28" s="140"/>
      <c r="ARF28" s="1"/>
      <c r="ARG28"/>
      <c r="ARH28" s="147"/>
      <c r="ARI28" s="1"/>
      <c r="ARJ28" s="1"/>
      <c r="ARK28" s="1"/>
      <c r="ARL28" s="1"/>
      <c r="ARU28" s="24"/>
      <c r="ARZ28" s="1"/>
      <c r="ASA28" s="140"/>
      <c r="ASB28" s="140"/>
      <c r="ASC28" s="140"/>
      <c r="ASD28" s="1"/>
      <c r="ASE28"/>
      <c r="ASF28" s="147"/>
      <c r="ASG28" s="1"/>
      <c r="ASH28" s="1"/>
      <c r="ASI28" s="1"/>
      <c r="ASJ28" s="1"/>
      <c r="ASS28" s="24"/>
      <c r="ASX28" s="1"/>
      <c r="ASY28" s="140"/>
      <c r="ASZ28" s="140"/>
      <c r="ATA28" s="140"/>
      <c r="ATB28" s="1"/>
      <c r="ATC28"/>
      <c r="ATD28" s="147"/>
      <c r="ATE28" s="1"/>
      <c r="ATF28" s="1"/>
      <c r="ATG28" s="1"/>
      <c r="ATH28" s="1"/>
      <c r="ATQ28" s="24"/>
      <c r="ATV28" s="1"/>
      <c r="ATW28" s="140"/>
      <c r="ATX28" s="140"/>
      <c r="ATY28" s="140"/>
      <c r="ATZ28" s="1"/>
      <c r="AUA28"/>
      <c r="AUB28" s="147"/>
      <c r="AUC28" s="1"/>
      <c r="AUD28" s="1"/>
      <c r="AUE28" s="1"/>
      <c r="AUF28" s="1"/>
      <c r="AUO28" s="24"/>
      <c r="AUT28" s="1"/>
      <c r="AUU28" s="140"/>
      <c r="AUV28" s="140"/>
      <c r="AUW28" s="140"/>
      <c r="AUX28" s="1"/>
      <c r="AUY28"/>
      <c r="AUZ28" s="147"/>
      <c r="AVA28" s="1"/>
      <c r="AVB28" s="1"/>
      <c r="AVC28" s="1"/>
      <c r="AVD28" s="1"/>
      <c r="AVM28" s="24"/>
      <c r="AVR28" s="1"/>
      <c r="AVS28" s="140"/>
      <c r="AVT28" s="140"/>
      <c r="AVU28" s="140"/>
      <c r="AVV28" s="1"/>
      <c r="AVW28"/>
      <c r="AVX28" s="147"/>
      <c r="AVY28" s="1"/>
      <c r="AVZ28" s="1"/>
      <c r="AWA28" s="1"/>
      <c r="AWB28" s="1"/>
      <c r="AWK28" s="24"/>
      <c r="AWP28" s="1"/>
      <c r="AWQ28" s="140"/>
      <c r="AWR28" s="140"/>
      <c r="AWS28" s="140"/>
      <c r="AWT28" s="1"/>
      <c r="AWU28"/>
      <c r="AWV28" s="147"/>
      <c r="AWW28" s="1"/>
      <c r="AWX28" s="1"/>
      <c r="AWY28" s="1"/>
      <c r="AWZ28" s="1"/>
      <c r="AXI28" s="24"/>
      <c r="AXN28" s="1"/>
      <c r="AXO28" s="140"/>
      <c r="AXP28" s="140"/>
      <c r="AXQ28" s="140"/>
      <c r="AXR28" s="1"/>
      <c r="AXS28"/>
      <c r="AXT28" s="147"/>
      <c r="AXU28" s="1"/>
      <c r="AXV28" s="1"/>
      <c r="AXW28" s="1"/>
      <c r="AXX28" s="1"/>
      <c r="AYG28" s="24"/>
      <c r="AYL28" s="1"/>
      <c r="AYM28" s="140"/>
      <c r="AYN28" s="140"/>
      <c r="AYO28" s="140"/>
      <c r="AYP28" s="1"/>
      <c r="AYQ28"/>
      <c r="AYR28" s="147"/>
      <c r="AYS28" s="1"/>
      <c r="AYT28" s="1"/>
      <c r="AYU28" s="1"/>
      <c r="AYV28" s="1"/>
      <c r="AZE28" s="24"/>
      <c r="AZJ28" s="1"/>
      <c r="AZK28" s="140"/>
      <c r="AZL28" s="140"/>
      <c r="AZM28" s="140"/>
      <c r="AZN28" s="1"/>
      <c r="AZO28"/>
      <c r="AZP28" s="147"/>
      <c r="AZQ28" s="1"/>
      <c r="AZR28" s="1"/>
      <c r="AZS28" s="1"/>
      <c r="AZT28" s="1"/>
      <c r="BAC28" s="24"/>
      <c r="BAH28" s="1"/>
      <c r="BAI28" s="140"/>
      <c r="BAJ28" s="140"/>
      <c r="BAK28" s="140"/>
      <c r="BAL28" s="1"/>
      <c r="BAM28"/>
      <c r="BAN28" s="147"/>
      <c r="BAO28" s="1"/>
      <c r="BAP28" s="1"/>
      <c r="BAQ28" s="1"/>
      <c r="BAR28" s="1"/>
      <c r="BBA28" s="24"/>
      <c r="BBF28" s="1"/>
      <c r="BBG28" s="140"/>
      <c r="BBH28" s="140"/>
      <c r="BBI28" s="140"/>
      <c r="BBJ28" s="1"/>
      <c r="BBK28"/>
      <c r="BBL28" s="147"/>
      <c r="BBM28" s="1"/>
      <c r="BBN28" s="1"/>
      <c r="BBO28" s="1"/>
      <c r="BBP28" s="1"/>
      <c r="BBY28" s="24"/>
      <c r="BCD28" s="1"/>
      <c r="BCE28" s="140"/>
      <c r="BCF28" s="140"/>
      <c r="BCG28" s="140"/>
      <c r="BCH28" s="1"/>
      <c r="BCI28"/>
      <c r="BCJ28" s="147"/>
      <c r="BCK28" s="1"/>
      <c r="BCL28" s="1"/>
      <c r="BCM28" s="1"/>
      <c r="BCN28" s="1"/>
      <c r="BCW28" s="24"/>
      <c r="BDB28" s="1"/>
      <c r="BDC28" s="140"/>
      <c r="BDD28" s="140"/>
      <c r="BDE28" s="140"/>
      <c r="BDF28" s="1"/>
      <c r="BDG28"/>
      <c r="BDH28" s="147"/>
      <c r="BDI28" s="1"/>
      <c r="BDJ28" s="1"/>
      <c r="BDK28" s="1"/>
      <c r="BDL28" s="1"/>
      <c r="BDU28" s="24"/>
      <c r="BDZ28" s="1"/>
      <c r="BEA28" s="140"/>
      <c r="BEB28" s="140"/>
      <c r="BEC28" s="140"/>
      <c r="BED28" s="1"/>
      <c r="BEE28"/>
      <c r="BEF28" s="147"/>
      <c r="BEG28" s="1"/>
      <c r="BEH28" s="1"/>
      <c r="BEI28" s="1"/>
      <c r="BEJ28" s="1"/>
      <c r="BES28" s="24"/>
      <c r="BEX28" s="1"/>
      <c r="BEY28" s="140"/>
      <c r="BEZ28" s="140"/>
      <c r="BFA28" s="140"/>
      <c r="BFB28" s="1"/>
      <c r="BFC28"/>
      <c r="BFD28" s="147"/>
      <c r="BFE28" s="1"/>
      <c r="BFF28" s="1"/>
      <c r="BFG28" s="1"/>
      <c r="BFH28" s="1"/>
      <c r="BFQ28" s="24"/>
      <c r="BFV28" s="1"/>
      <c r="BFW28" s="140"/>
      <c r="BFX28" s="140"/>
      <c r="BFY28" s="140"/>
      <c r="BFZ28" s="1"/>
      <c r="BGA28"/>
      <c r="BGB28" s="147"/>
      <c r="BGC28" s="1"/>
      <c r="BGD28" s="1"/>
      <c r="BGE28" s="1"/>
      <c r="BGF28" s="1"/>
      <c r="BGO28" s="24"/>
      <c r="BGT28" s="1"/>
      <c r="BGU28" s="140"/>
      <c r="BGV28" s="140"/>
      <c r="BGW28" s="140"/>
      <c r="BGX28" s="1"/>
      <c r="BGY28"/>
      <c r="BGZ28" s="147"/>
      <c r="BHA28" s="1"/>
      <c r="BHB28" s="1"/>
      <c r="BHC28" s="1"/>
      <c r="BHD28" s="1"/>
      <c r="BHM28" s="24"/>
      <c r="BHR28" s="1"/>
      <c r="BHS28" s="140"/>
      <c r="BHT28" s="140"/>
      <c r="BHU28" s="140"/>
      <c r="BHV28" s="1"/>
      <c r="BHW28"/>
      <c r="BHX28" s="147"/>
      <c r="BHY28" s="1"/>
      <c r="BHZ28" s="1"/>
      <c r="BIA28" s="1"/>
      <c r="BIB28" s="1"/>
      <c r="BIK28" s="24"/>
      <c r="BIP28" s="1"/>
      <c r="BIQ28" s="140"/>
      <c r="BIR28" s="140"/>
      <c r="BIS28" s="140"/>
      <c r="BIT28" s="1"/>
      <c r="BIU28"/>
      <c r="BIV28" s="147"/>
      <c r="BIW28" s="1"/>
      <c r="BIX28" s="1"/>
      <c r="BIY28" s="1"/>
      <c r="BIZ28" s="1"/>
      <c r="BJI28" s="24"/>
      <c r="BJN28" s="1"/>
      <c r="BJO28" s="140"/>
      <c r="BJP28" s="140"/>
      <c r="BJQ28" s="140"/>
      <c r="BJR28" s="1"/>
      <c r="BJS28"/>
      <c r="BJT28" s="147"/>
      <c r="BJU28" s="1"/>
      <c r="BJV28" s="1"/>
      <c r="BJW28" s="1"/>
      <c r="BJX28" s="1"/>
      <c r="BKG28" s="24"/>
      <c r="BKL28" s="1"/>
      <c r="BKM28" s="140"/>
      <c r="BKN28" s="140"/>
      <c r="BKO28" s="140"/>
      <c r="BKP28" s="1"/>
      <c r="BKQ28"/>
      <c r="BKR28" s="147"/>
      <c r="BKS28" s="1"/>
      <c r="BKT28" s="1"/>
      <c r="BKU28" s="1"/>
      <c r="BKV28" s="1"/>
      <c r="BLE28" s="24"/>
      <c r="BLJ28" s="1"/>
      <c r="BLK28" s="140"/>
      <c r="BLL28" s="140"/>
      <c r="BLM28" s="140"/>
      <c r="BLN28" s="1"/>
      <c r="BLO28"/>
      <c r="BLP28" s="147"/>
      <c r="BLQ28" s="1"/>
      <c r="BLR28" s="1"/>
      <c r="BLS28" s="1"/>
      <c r="BLT28" s="1"/>
      <c r="BMC28" s="24"/>
      <c r="BMH28" s="1"/>
      <c r="BMI28" s="140"/>
      <c r="BMJ28" s="140"/>
      <c r="BMK28" s="140"/>
      <c r="BML28" s="1"/>
      <c r="BMM28"/>
      <c r="BMN28" s="147"/>
      <c r="BMO28" s="1"/>
      <c r="BMP28" s="1"/>
      <c r="BMQ28" s="1"/>
      <c r="BMR28" s="1"/>
      <c r="BNA28" s="24"/>
      <c r="BNF28" s="1"/>
      <c r="BNG28" s="140"/>
      <c r="BNH28" s="140"/>
      <c r="BNI28" s="140"/>
      <c r="BNJ28" s="1"/>
      <c r="BNK28"/>
      <c r="BNL28" s="147"/>
      <c r="BNM28" s="1"/>
      <c r="BNN28" s="1"/>
      <c r="BNO28" s="1"/>
      <c r="BNP28" s="1"/>
      <c r="BNY28" s="24"/>
      <c r="BOD28" s="1"/>
      <c r="BOE28" s="140"/>
      <c r="BOF28" s="140"/>
      <c r="BOG28" s="140"/>
      <c r="BOH28" s="1"/>
      <c r="BOI28"/>
      <c r="BOJ28" s="147"/>
      <c r="BOK28" s="1"/>
      <c r="BOL28" s="1"/>
      <c r="BOM28" s="1"/>
      <c r="BON28" s="1"/>
      <c r="BOW28" s="24"/>
      <c r="BPB28" s="1"/>
      <c r="BPC28" s="140"/>
      <c r="BPD28" s="140"/>
      <c r="BPE28" s="140"/>
      <c r="BPF28" s="1"/>
      <c r="BPG28"/>
      <c r="BPH28" s="147"/>
      <c r="BPI28" s="1"/>
      <c r="BPJ28" s="1"/>
      <c r="BPK28" s="1"/>
      <c r="BPL28" s="1"/>
      <c r="BPU28" s="24"/>
      <c r="BPZ28" s="1"/>
      <c r="BQA28" s="140"/>
      <c r="BQB28" s="140"/>
      <c r="BQC28" s="140"/>
      <c r="BQD28" s="1"/>
      <c r="BQE28"/>
      <c r="BQF28" s="147"/>
      <c r="BQG28" s="1"/>
      <c r="BQH28" s="1"/>
      <c r="BQI28" s="1"/>
      <c r="BQJ28" s="1"/>
      <c r="BQS28" s="24"/>
      <c r="BQX28" s="1"/>
      <c r="BQY28" s="140"/>
      <c r="BQZ28" s="140"/>
      <c r="BRA28" s="140"/>
      <c r="BRB28" s="1"/>
      <c r="BRC28"/>
      <c r="BRD28" s="147"/>
      <c r="BRE28" s="1"/>
      <c r="BRF28" s="1"/>
      <c r="BRG28" s="1"/>
      <c r="BRH28" s="1"/>
      <c r="BRQ28" s="24"/>
      <c r="BRV28" s="1"/>
      <c r="BRW28" s="140"/>
      <c r="BRX28" s="140"/>
      <c r="BRY28" s="140"/>
      <c r="BRZ28" s="1"/>
      <c r="BSA28"/>
      <c r="BSB28" s="147"/>
      <c r="BSC28" s="1"/>
      <c r="BSD28" s="1"/>
      <c r="BSE28" s="1"/>
      <c r="BSF28" s="1"/>
      <c r="BSO28" s="24"/>
      <c r="BST28" s="1"/>
      <c r="BSU28" s="140"/>
      <c r="BSV28" s="140"/>
      <c r="BSW28" s="140"/>
      <c r="BSX28" s="1"/>
      <c r="BSY28"/>
      <c r="BSZ28" s="147"/>
      <c r="BTA28" s="1"/>
      <c r="BTB28" s="1"/>
      <c r="BTC28" s="1"/>
      <c r="BTD28" s="1"/>
      <c r="BTM28" s="24"/>
      <c r="BTR28" s="1"/>
      <c r="BTS28" s="140"/>
      <c r="BTT28" s="140"/>
      <c r="BTU28" s="140"/>
      <c r="BTV28" s="1"/>
      <c r="BTW28"/>
      <c r="BTX28" s="147"/>
      <c r="BTY28" s="1"/>
      <c r="BTZ28" s="1"/>
      <c r="BUA28" s="1"/>
      <c r="BUB28" s="1"/>
      <c r="BUK28" s="24"/>
      <c r="BUP28" s="1"/>
      <c r="BUQ28" s="140"/>
      <c r="BUR28" s="140"/>
      <c r="BUS28" s="140"/>
      <c r="BUT28" s="1"/>
      <c r="BUU28"/>
      <c r="BUV28" s="147"/>
      <c r="BUW28" s="1"/>
      <c r="BUX28" s="1"/>
      <c r="BUY28" s="1"/>
      <c r="BUZ28" s="1"/>
      <c r="BVI28" s="24"/>
      <c r="BVN28" s="1"/>
      <c r="BVO28" s="140"/>
      <c r="BVP28" s="140"/>
      <c r="BVQ28" s="140"/>
      <c r="BVR28" s="1"/>
      <c r="BVS28"/>
      <c r="BVT28" s="147"/>
      <c r="BVU28" s="1"/>
      <c r="BVV28" s="1"/>
      <c r="BVW28" s="1"/>
      <c r="BVX28" s="1"/>
      <c r="BWG28" s="24"/>
      <c r="BWL28" s="1"/>
      <c r="BWM28" s="140"/>
      <c r="BWN28" s="140"/>
      <c r="BWO28" s="140"/>
      <c r="BWP28" s="1"/>
      <c r="BWQ28"/>
      <c r="BWR28" s="147"/>
      <c r="BWS28" s="1"/>
      <c r="BWT28" s="1"/>
      <c r="BWU28" s="1"/>
      <c r="BWV28" s="1"/>
      <c r="BXE28" s="24"/>
      <c r="BXJ28" s="1"/>
      <c r="BXK28" s="140"/>
      <c r="BXL28" s="140"/>
      <c r="BXM28" s="140"/>
      <c r="BXN28" s="1"/>
      <c r="BXO28"/>
      <c r="BXP28" s="147"/>
      <c r="BXQ28" s="1"/>
      <c r="BXR28" s="1"/>
      <c r="BXS28" s="1"/>
      <c r="BXT28" s="1"/>
      <c r="BYC28" s="24"/>
      <c r="BYH28" s="1"/>
      <c r="BYI28" s="140"/>
      <c r="BYJ28" s="140"/>
      <c r="BYK28" s="140"/>
      <c r="BYL28" s="1"/>
      <c r="BYM28"/>
      <c r="BYN28" s="147"/>
      <c r="BYO28" s="1"/>
      <c r="BYP28" s="1"/>
      <c r="BYQ28" s="1"/>
      <c r="BYR28" s="1"/>
      <c r="BZA28" s="24"/>
      <c r="BZF28" s="1"/>
      <c r="BZG28" s="140"/>
      <c r="BZH28" s="140"/>
      <c r="BZI28" s="140"/>
      <c r="BZJ28" s="1"/>
      <c r="BZK28"/>
      <c r="BZL28" s="147"/>
      <c r="BZM28" s="1"/>
      <c r="BZN28" s="1"/>
      <c r="BZO28" s="1"/>
      <c r="BZP28" s="1"/>
      <c r="BZY28" s="24"/>
      <c r="CAD28" s="1"/>
      <c r="CAE28" s="140"/>
      <c r="CAF28" s="140"/>
      <c r="CAG28" s="140"/>
      <c r="CAH28" s="1"/>
      <c r="CAI28"/>
      <c r="CAJ28" s="147"/>
      <c r="CAK28" s="1"/>
      <c r="CAL28" s="1"/>
      <c r="CAM28" s="1"/>
      <c r="CAN28" s="1"/>
      <c r="CAW28" s="24"/>
      <c r="CBB28" s="1"/>
      <c r="CBC28" s="140"/>
      <c r="CBD28" s="140"/>
      <c r="CBE28" s="140"/>
      <c r="CBF28" s="1"/>
      <c r="CBG28"/>
      <c r="CBH28" s="147"/>
      <c r="CBI28" s="1"/>
      <c r="CBJ28" s="1"/>
      <c r="CBK28" s="1"/>
      <c r="CBL28" s="1"/>
      <c r="CBU28" s="24"/>
      <c r="CBZ28" s="1"/>
      <c r="CCA28" s="140"/>
      <c r="CCB28" s="140"/>
      <c r="CCC28" s="140"/>
      <c r="CCD28" s="1"/>
      <c r="CCE28"/>
      <c r="CCF28" s="147"/>
      <c r="CCG28" s="1"/>
      <c r="CCH28" s="1"/>
      <c r="CCI28" s="1"/>
      <c r="CCJ28" s="1"/>
      <c r="CCS28" s="24"/>
      <c r="CCX28" s="1"/>
      <c r="CCY28" s="140"/>
      <c r="CCZ28" s="140"/>
      <c r="CDA28" s="140"/>
      <c r="CDB28" s="1"/>
      <c r="CDC28"/>
      <c r="CDD28" s="147"/>
      <c r="CDE28" s="1"/>
      <c r="CDF28" s="1"/>
      <c r="CDG28" s="1"/>
      <c r="CDH28" s="1"/>
      <c r="CDQ28" s="24"/>
      <c r="CDV28" s="1"/>
      <c r="CDW28" s="140"/>
      <c r="CDX28" s="140"/>
      <c r="CDY28" s="140"/>
      <c r="CDZ28" s="1"/>
      <c r="CEA28"/>
      <c r="CEB28" s="147"/>
      <c r="CEC28" s="1"/>
      <c r="CED28" s="1"/>
      <c r="CEE28" s="1"/>
      <c r="CEF28" s="1"/>
      <c r="CEO28" s="24"/>
      <c r="CET28" s="1"/>
      <c r="CEU28" s="140"/>
      <c r="CEV28" s="140"/>
      <c r="CEW28" s="140"/>
      <c r="CEX28" s="1"/>
      <c r="CEY28"/>
      <c r="CEZ28" s="147"/>
      <c r="CFA28" s="1"/>
      <c r="CFB28" s="1"/>
      <c r="CFC28" s="1"/>
      <c r="CFD28" s="1"/>
      <c r="CFM28" s="24"/>
      <c r="CFR28" s="1"/>
      <c r="CFS28" s="140"/>
      <c r="CFT28" s="140"/>
      <c r="CFU28" s="140"/>
      <c r="CFV28" s="1"/>
      <c r="CFW28"/>
      <c r="CFX28" s="147"/>
      <c r="CFY28" s="1"/>
      <c r="CFZ28" s="1"/>
      <c r="CGA28" s="1"/>
      <c r="CGB28" s="1"/>
      <c r="CGK28" s="24"/>
      <c r="CGP28" s="1"/>
      <c r="CGQ28" s="140"/>
      <c r="CGR28" s="140"/>
      <c r="CGS28" s="140"/>
      <c r="CGT28" s="1"/>
      <c r="CGU28"/>
      <c r="CGV28" s="147"/>
      <c r="CGW28" s="1"/>
      <c r="CGX28" s="1"/>
      <c r="CGY28" s="1"/>
      <c r="CGZ28" s="1"/>
      <c r="CHI28" s="24"/>
      <c r="CHN28" s="1"/>
      <c r="CHO28" s="140"/>
      <c r="CHP28" s="140"/>
      <c r="CHQ28" s="140"/>
      <c r="CHR28" s="1"/>
      <c r="CHS28"/>
      <c r="CHT28" s="147"/>
      <c r="CHU28" s="1"/>
      <c r="CHV28" s="1"/>
      <c r="CHW28" s="1"/>
      <c r="CHX28" s="1"/>
      <c r="CIG28" s="24"/>
      <c r="CIL28" s="1"/>
      <c r="CIM28" s="140"/>
      <c r="CIN28" s="140"/>
      <c r="CIO28" s="140"/>
      <c r="CIP28" s="1"/>
      <c r="CIQ28"/>
      <c r="CIR28" s="147"/>
      <c r="CIS28" s="1"/>
      <c r="CIT28" s="1"/>
      <c r="CIU28" s="1"/>
      <c r="CIV28" s="1"/>
      <c r="CJE28" s="24"/>
      <c r="CJJ28" s="1"/>
      <c r="CJK28" s="140"/>
      <c r="CJL28" s="140"/>
      <c r="CJM28" s="140"/>
      <c r="CJN28" s="1"/>
      <c r="CJO28"/>
      <c r="CJP28" s="147"/>
      <c r="CJQ28" s="1"/>
      <c r="CJR28" s="1"/>
      <c r="CJS28" s="1"/>
      <c r="CJT28" s="1"/>
      <c r="CKC28" s="24"/>
      <c r="CKH28" s="1"/>
      <c r="CKI28" s="140"/>
      <c r="CKJ28" s="140"/>
      <c r="CKK28" s="140"/>
      <c r="CKL28" s="1"/>
      <c r="CKM28"/>
      <c r="CKN28" s="147"/>
      <c r="CKO28" s="1"/>
      <c r="CKP28" s="1"/>
      <c r="CKQ28" s="1"/>
      <c r="CKR28" s="1"/>
      <c r="CLA28" s="24"/>
      <c r="CLF28" s="1"/>
      <c r="CLG28" s="140"/>
      <c r="CLH28" s="140"/>
      <c r="CLI28" s="140"/>
      <c r="CLJ28" s="1"/>
      <c r="CLK28"/>
      <c r="CLL28" s="147"/>
      <c r="CLM28" s="1"/>
      <c r="CLN28" s="1"/>
      <c r="CLO28" s="1"/>
      <c r="CLP28" s="1"/>
      <c r="CLY28" s="24"/>
      <c r="CMD28" s="1"/>
      <c r="CME28" s="140"/>
      <c r="CMF28" s="140"/>
      <c r="CMG28" s="140"/>
      <c r="CMH28" s="1"/>
      <c r="CMI28"/>
      <c r="CMJ28" s="147"/>
      <c r="CMK28" s="1"/>
      <c r="CML28" s="1"/>
      <c r="CMM28" s="1"/>
      <c r="CMN28" s="1"/>
      <c r="CMW28" s="24"/>
      <c r="CNB28" s="1"/>
      <c r="CNC28" s="140"/>
      <c r="CND28" s="140"/>
      <c r="CNE28" s="140"/>
      <c r="CNF28" s="1"/>
      <c r="CNG28"/>
      <c r="CNH28" s="147"/>
      <c r="CNI28" s="1"/>
      <c r="CNJ28" s="1"/>
      <c r="CNK28" s="1"/>
      <c r="CNL28" s="1"/>
      <c r="CNU28" s="24"/>
      <c r="CNZ28" s="1"/>
      <c r="COA28" s="140"/>
      <c r="COB28" s="140"/>
      <c r="COC28" s="140"/>
      <c r="COD28" s="1"/>
      <c r="COE28"/>
      <c r="COF28" s="147"/>
      <c r="COG28" s="1"/>
      <c r="COH28" s="1"/>
      <c r="COI28" s="1"/>
      <c r="COJ28" s="1"/>
      <c r="COS28" s="24"/>
      <c r="COX28" s="1"/>
      <c r="COY28" s="140"/>
      <c r="COZ28" s="140"/>
      <c r="CPA28" s="140"/>
      <c r="CPB28" s="1"/>
      <c r="CPC28"/>
      <c r="CPD28" s="147"/>
      <c r="CPE28" s="1"/>
      <c r="CPF28" s="1"/>
      <c r="CPG28" s="1"/>
      <c r="CPH28" s="1"/>
      <c r="CPQ28" s="24"/>
      <c r="CPV28" s="1"/>
      <c r="CPW28" s="140"/>
      <c r="CPX28" s="140"/>
      <c r="CPY28" s="140"/>
      <c r="CPZ28" s="1"/>
      <c r="CQA28"/>
      <c r="CQB28" s="147"/>
      <c r="CQC28" s="1"/>
      <c r="CQD28" s="1"/>
      <c r="CQE28" s="1"/>
      <c r="CQF28" s="1"/>
      <c r="CQO28" s="24"/>
      <c r="CQT28" s="1"/>
      <c r="CQU28" s="140"/>
      <c r="CQV28" s="140"/>
      <c r="CQW28" s="140"/>
      <c r="CQX28" s="1"/>
      <c r="CQY28"/>
      <c r="CQZ28" s="147"/>
      <c r="CRA28" s="1"/>
      <c r="CRB28" s="1"/>
      <c r="CRC28" s="1"/>
      <c r="CRD28" s="1"/>
      <c r="CRM28" s="24"/>
      <c r="CRR28" s="1"/>
      <c r="CRS28" s="140"/>
      <c r="CRT28" s="140"/>
      <c r="CRU28" s="140"/>
      <c r="CRV28" s="1"/>
      <c r="CRW28"/>
      <c r="CRX28" s="147"/>
      <c r="CRY28" s="1"/>
      <c r="CRZ28" s="1"/>
      <c r="CSA28" s="1"/>
      <c r="CSB28" s="1"/>
      <c r="CSK28" s="24"/>
      <c r="CSP28" s="1"/>
      <c r="CSQ28" s="140"/>
      <c r="CSR28" s="140"/>
      <c r="CSS28" s="140"/>
      <c r="CST28" s="1"/>
      <c r="CSU28"/>
      <c r="CSV28" s="147"/>
      <c r="CSW28" s="1"/>
      <c r="CSX28" s="1"/>
      <c r="CSY28" s="1"/>
      <c r="CSZ28" s="1"/>
      <c r="CTI28" s="24"/>
      <c r="CTN28" s="1"/>
      <c r="CTO28" s="140"/>
      <c r="CTP28" s="140"/>
      <c r="CTQ28" s="140"/>
      <c r="CTR28" s="1"/>
      <c r="CTS28"/>
      <c r="CTT28" s="147"/>
      <c r="CTU28" s="1"/>
      <c r="CTV28" s="1"/>
      <c r="CTW28" s="1"/>
      <c r="CTX28" s="1"/>
      <c r="CUG28" s="24"/>
      <c r="CUL28" s="1"/>
      <c r="CUM28" s="140"/>
      <c r="CUN28" s="140"/>
      <c r="CUO28" s="140"/>
      <c r="CUP28" s="1"/>
      <c r="CUQ28"/>
      <c r="CUR28" s="147"/>
      <c r="CUS28" s="1"/>
      <c r="CUT28" s="1"/>
      <c r="CUU28" s="1"/>
      <c r="CUV28" s="1"/>
      <c r="CVE28" s="24"/>
      <c r="CVJ28" s="1"/>
      <c r="CVK28" s="140"/>
      <c r="CVL28" s="140"/>
      <c r="CVM28" s="140"/>
      <c r="CVN28" s="1"/>
      <c r="CVO28"/>
      <c r="CVP28" s="147"/>
      <c r="CVQ28" s="1"/>
      <c r="CVR28" s="1"/>
      <c r="CVS28" s="1"/>
      <c r="CVT28" s="1"/>
      <c r="CWC28" s="24"/>
      <c r="CWH28" s="1"/>
      <c r="CWI28" s="140"/>
      <c r="CWJ28" s="140"/>
      <c r="CWK28" s="140"/>
      <c r="CWL28" s="1"/>
      <c r="CWM28"/>
      <c r="CWN28" s="147"/>
      <c r="CWO28" s="1"/>
      <c r="CWP28" s="1"/>
      <c r="CWQ28" s="1"/>
      <c r="CWR28" s="1"/>
      <c r="CXA28" s="24"/>
      <c r="CXF28" s="1"/>
      <c r="CXG28" s="140"/>
      <c r="CXH28" s="140"/>
      <c r="CXI28" s="140"/>
      <c r="CXJ28" s="1"/>
      <c r="CXK28"/>
      <c r="CXL28" s="147"/>
      <c r="CXM28" s="1"/>
      <c r="CXN28" s="1"/>
      <c r="CXO28" s="1"/>
      <c r="CXP28" s="1"/>
      <c r="CXY28" s="24"/>
      <c r="CYD28" s="1"/>
      <c r="CYE28" s="140"/>
      <c r="CYF28" s="140"/>
      <c r="CYG28" s="140"/>
      <c r="CYH28" s="1"/>
      <c r="CYI28"/>
      <c r="CYJ28" s="147"/>
      <c r="CYK28" s="1"/>
      <c r="CYL28" s="1"/>
      <c r="CYM28" s="1"/>
      <c r="CYN28" s="1"/>
      <c r="CYW28" s="24"/>
      <c r="CZB28" s="1"/>
      <c r="CZC28" s="140"/>
      <c r="CZD28" s="140"/>
      <c r="CZE28" s="140"/>
      <c r="CZF28" s="1"/>
      <c r="CZG28"/>
      <c r="CZH28" s="147"/>
      <c r="CZI28" s="1"/>
      <c r="CZJ28" s="1"/>
      <c r="CZK28" s="1"/>
      <c r="CZL28" s="1"/>
      <c r="CZU28" s="24"/>
      <c r="CZZ28" s="1"/>
      <c r="DAA28" s="140"/>
      <c r="DAB28" s="140"/>
      <c r="DAC28" s="140"/>
      <c r="DAD28" s="1"/>
      <c r="DAE28"/>
      <c r="DAF28" s="147"/>
      <c r="DAG28" s="1"/>
      <c r="DAH28" s="1"/>
      <c r="DAI28" s="1"/>
      <c r="DAJ28" s="1"/>
      <c r="DAS28" s="24"/>
      <c r="DAX28" s="1"/>
      <c r="DAY28" s="140"/>
      <c r="DAZ28" s="140"/>
      <c r="DBA28" s="140"/>
      <c r="DBB28" s="1"/>
      <c r="DBC28"/>
      <c r="DBD28" s="147"/>
      <c r="DBE28" s="1"/>
      <c r="DBF28" s="1"/>
      <c r="DBG28" s="1"/>
      <c r="DBH28" s="1"/>
      <c r="DBQ28" s="24"/>
      <c r="DBV28" s="1"/>
      <c r="DBW28" s="140"/>
      <c r="DBX28" s="140"/>
      <c r="DBY28" s="140"/>
      <c r="DBZ28" s="1"/>
      <c r="DCA28"/>
      <c r="DCB28" s="147"/>
      <c r="DCC28" s="1"/>
      <c r="DCD28" s="1"/>
      <c r="DCE28" s="1"/>
      <c r="DCF28" s="1"/>
      <c r="DCO28" s="24"/>
      <c r="DCT28" s="1"/>
      <c r="DCU28" s="140"/>
      <c r="DCV28" s="140"/>
      <c r="DCW28" s="140"/>
      <c r="DCX28" s="1"/>
      <c r="DCY28"/>
      <c r="DCZ28" s="147"/>
      <c r="DDA28" s="1"/>
      <c r="DDB28" s="1"/>
      <c r="DDC28" s="1"/>
      <c r="DDD28" s="1"/>
      <c r="DDM28" s="24"/>
      <c r="DDR28" s="1"/>
      <c r="DDS28" s="140"/>
      <c r="DDT28" s="140"/>
      <c r="DDU28" s="140"/>
      <c r="DDV28" s="1"/>
      <c r="DDW28"/>
      <c r="DDX28" s="147"/>
      <c r="DDY28" s="1"/>
      <c r="DDZ28" s="1"/>
      <c r="DEA28" s="1"/>
      <c r="DEB28" s="1"/>
      <c r="DEK28" s="24"/>
      <c r="DEP28" s="1"/>
      <c r="DEQ28" s="140"/>
      <c r="DER28" s="140"/>
      <c r="DES28" s="140"/>
      <c r="DET28" s="1"/>
      <c r="DEU28"/>
      <c r="DEV28" s="147"/>
      <c r="DEW28" s="1"/>
      <c r="DEX28" s="1"/>
      <c r="DEY28" s="1"/>
      <c r="DEZ28" s="1"/>
      <c r="DFI28" s="24"/>
      <c r="DFN28" s="1"/>
      <c r="DFO28" s="140"/>
      <c r="DFP28" s="140"/>
      <c r="DFQ28" s="140"/>
      <c r="DFR28" s="1"/>
      <c r="DFS28"/>
      <c r="DFT28" s="147"/>
      <c r="DFU28" s="1"/>
      <c r="DFV28" s="1"/>
      <c r="DFW28" s="1"/>
      <c r="DFX28" s="1"/>
      <c r="DGG28" s="24"/>
      <c r="DGL28" s="1"/>
      <c r="DGM28" s="140"/>
      <c r="DGN28" s="140"/>
      <c r="DGO28" s="140"/>
      <c r="DGP28" s="1"/>
      <c r="DGQ28"/>
      <c r="DGR28" s="147"/>
      <c r="DGS28" s="1"/>
      <c r="DGT28" s="1"/>
      <c r="DGU28" s="1"/>
      <c r="DGV28" s="1"/>
      <c r="DHE28" s="24"/>
      <c r="DHJ28" s="1"/>
      <c r="DHK28" s="140"/>
      <c r="DHL28" s="140"/>
      <c r="DHM28" s="140"/>
      <c r="DHN28" s="1"/>
      <c r="DHO28"/>
      <c r="DHP28" s="147"/>
      <c r="DHQ28" s="1"/>
      <c r="DHR28" s="1"/>
      <c r="DHS28" s="1"/>
      <c r="DHT28" s="1"/>
      <c r="DIC28" s="24"/>
      <c r="DIH28" s="1"/>
      <c r="DII28" s="140"/>
      <c r="DIJ28" s="140"/>
      <c r="DIK28" s="140"/>
      <c r="DIL28" s="1"/>
      <c r="DIM28"/>
      <c r="DIN28" s="147"/>
      <c r="DIO28" s="1"/>
      <c r="DIP28" s="1"/>
      <c r="DIQ28" s="1"/>
      <c r="DIR28" s="1"/>
      <c r="DJA28" s="24"/>
      <c r="DJF28" s="1"/>
      <c r="DJG28" s="140"/>
      <c r="DJH28" s="140"/>
      <c r="DJI28" s="140"/>
      <c r="DJJ28" s="1"/>
      <c r="DJK28"/>
      <c r="DJL28" s="147"/>
      <c r="DJM28" s="1"/>
      <c r="DJN28" s="1"/>
      <c r="DJO28" s="1"/>
      <c r="DJP28" s="1"/>
      <c r="DJY28" s="24"/>
      <c r="DKD28" s="1"/>
      <c r="DKE28" s="140"/>
      <c r="DKF28" s="140"/>
      <c r="DKG28" s="140"/>
      <c r="DKH28" s="1"/>
      <c r="DKI28"/>
      <c r="DKJ28" s="147"/>
      <c r="DKK28" s="1"/>
      <c r="DKL28" s="1"/>
      <c r="DKM28" s="1"/>
      <c r="DKN28" s="1"/>
      <c r="DKW28" s="24"/>
      <c r="DLB28" s="1"/>
      <c r="DLC28" s="140"/>
      <c r="DLD28" s="140"/>
      <c r="DLE28" s="140"/>
      <c r="DLF28" s="1"/>
      <c r="DLG28"/>
      <c r="DLH28" s="147"/>
      <c r="DLI28" s="1"/>
      <c r="DLJ28" s="1"/>
      <c r="DLK28" s="1"/>
      <c r="DLL28" s="1"/>
      <c r="DLU28" s="24"/>
      <c r="DLZ28" s="1"/>
      <c r="DMA28" s="140"/>
      <c r="DMB28" s="140"/>
      <c r="DMC28" s="140"/>
      <c r="DMD28" s="1"/>
      <c r="DME28"/>
      <c r="DMF28" s="147"/>
      <c r="DMG28" s="1"/>
      <c r="DMH28" s="1"/>
      <c r="DMI28" s="1"/>
      <c r="DMJ28" s="1"/>
      <c r="DMS28" s="24"/>
      <c r="DMX28" s="1"/>
      <c r="DMY28" s="140"/>
      <c r="DMZ28" s="140"/>
      <c r="DNA28" s="140"/>
      <c r="DNB28" s="1"/>
      <c r="DNC28"/>
      <c r="DND28" s="147"/>
      <c r="DNE28" s="1"/>
      <c r="DNF28" s="1"/>
      <c r="DNG28" s="1"/>
      <c r="DNH28" s="1"/>
      <c r="DNQ28" s="24"/>
      <c r="DNV28" s="1"/>
      <c r="DNW28" s="140"/>
      <c r="DNX28" s="140"/>
      <c r="DNY28" s="140"/>
      <c r="DNZ28" s="1"/>
      <c r="DOA28"/>
      <c r="DOB28" s="147"/>
      <c r="DOC28" s="1"/>
      <c r="DOD28" s="1"/>
      <c r="DOE28" s="1"/>
      <c r="DOF28" s="1"/>
      <c r="DOO28" s="24"/>
      <c r="DOT28" s="1"/>
      <c r="DOU28" s="140"/>
      <c r="DOV28" s="140"/>
      <c r="DOW28" s="140"/>
      <c r="DOX28" s="1"/>
      <c r="DOY28"/>
      <c r="DOZ28" s="147"/>
      <c r="DPA28" s="1"/>
      <c r="DPB28" s="1"/>
      <c r="DPC28" s="1"/>
      <c r="DPD28" s="1"/>
      <c r="DPM28" s="24"/>
      <c r="DPR28" s="1"/>
      <c r="DPS28" s="140"/>
      <c r="DPT28" s="140"/>
      <c r="DPU28" s="140"/>
      <c r="DPV28" s="1"/>
      <c r="DPW28"/>
      <c r="DPX28" s="147"/>
      <c r="DPY28" s="1"/>
      <c r="DPZ28" s="1"/>
      <c r="DQA28" s="1"/>
      <c r="DQB28" s="1"/>
      <c r="DQK28" s="24"/>
      <c r="DQP28" s="1"/>
      <c r="DQQ28" s="140"/>
      <c r="DQR28" s="140"/>
      <c r="DQS28" s="140"/>
      <c r="DQT28" s="1"/>
      <c r="DQU28"/>
      <c r="DQV28" s="147"/>
      <c r="DQW28" s="1"/>
      <c r="DQX28" s="1"/>
      <c r="DQY28" s="1"/>
      <c r="DQZ28" s="1"/>
      <c r="DRI28" s="24"/>
      <c r="DRN28" s="1"/>
      <c r="DRO28" s="140"/>
      <c r="DRP28" s="140"/>
      <c r="DRQ28" s="140"/>
      <c r="DRR28" s="1"/>
      <c r="DRS28"/>
      <c r="DRT28" s="147"/>
      <c r="DRU28" s="1"/>
      <c r="DRV28" s="1"/>
      <c r="DRW28" s="1"/>
      <c r="DRX28" s="1"/>
      <c r="DSG28" s="24"/>
      <c r="DSL28" s="1"/>
      <c r="DSM28" s="140"/>
      <c r="DSN28" s="140"/>
      <c r="DSO28" s="140"/>
      <c r="DSP28" s="1"/>
      <c r="DSQ28"/>
      <c r="DSR28" s="147"/>
      <c r="DSS28" s="1"/>
      <c r="DST28" s="1"/>
      <c r="DSU28" s="1"/>
      <c r="DSV28" s="1"/>
      <c r="DTE28" s="24"/>
      <c r="DTJ28" s="1"/>
      <c r="DTK28" s="140"/>
      <c r="DTL28" s="140"/>
      <c r="DTM28" s="140"/>
      <c r="DTN28" s="1"/>
      <c r="DTO28"/>
      <c r="DTP28" s="147"/>
      <c r="DTQ28" s="1"/>
      <c r="DTR28" s="1"/>
      <c r="DTS28" s="1"/>
      <c r="DTT28" s="1"/>
      <c r="DUC28" s="24"/>
      <c r="DUH28" s="1"/>
      <c r="DUI28" s="140"/>
      <c r="DUJ28" s="140"/>
      <c r="DUK28" s="140"/>
      <c r="DUL28" s="1"/>
      <c r="DUM28"/>
      <c r="DUN28" s="147"/>
      <c r="DUO28" s="1"/>
      <c r="DUP28" s="1"/>
      <c r="DUQ28" s="1"/>
      <c r="DUR28" s="1"/>
      <c r="DVA28" s="24"/>
      <c r="DVF28" s="1"/>
      <c r="DVG28" s="140"/>
      <c r="DVH28" s="140"/>
      <c r="DVI28" s="140"/>
      <c r="DVJ28" s="1"/>
      <c r="DVK28"/>
      <c r="DVL28" s="147"/>
      <c r="DVM28" s="1"/>
      <c r="DVN28" s="1"/>
      <c r="DVO28" s="1"/>
      <c r="DVP28" s="1"/>
      <c r="DVY28" s="24"/>
      <c r="DWD28" s="1"/>
      <c r="DWE28" s="140"/>
      <c r="DWF28" s="140"/>
      <c r="DWG28" s="140"/>
      <c r="DWH28" s="1"/>
      <c r="DWI28"/>
      <c r="DWJ28" s="147"/>
      <c r="DWK28" s="1"/>
      <c r="DWL28" s="1"/>
      <c r="DWM28" s="1"/>
      <c r="DWN28" s="1"/>
      <c r="DWW28" s="24"/>
      <c r="DXB28" s="1"/>
      <c r="DXC28" s="140"/>
      <c r="DXD28" s="140"/>
      <c r="DXE28" s="140"/>
      <c r="DXF28" s="1"/>
      <c r="DXG28"/>
      <c r="DXH28" s="147"/>
      <c r="DXI28" s="1"/>
      <c r="DXJ28" s="1"/>
      <c r="DXK28" s="1"/>
      <c r="DXL28" s="1"/>
      <c r="DXU28" s="24"/>
      <c r="DXZ28" s="1"/>
      <c r="DYA28" s="140"/>
      <c r="DYB28" s="140"/>
      <c r="DYC28" s="140"/>
      <c r="DYD28" s="1"/>
      <c r="DYE28"/>
      <c r="DYF28" s="147"/>
      <c r="DYG28" s="1"/>
      <c r="DYH28" s="1"/>
      <c r="DYI28" s="1"/>
      <c r="DYJ28" s="1"/>
      <c r="DYS28" s="24"/>
      <c r="DYX28" s="1"/>
      <c r="DYY28" s="140"/>
      <c r="DYZ28" s="140"/>
      <c r="DZA28" s="140"/>
      <c r="DZB28" s="1"/>
      <c r="DZC28"/>
      <c r="DZD28" s="147"/>
      <c r="DZE28" s="1"/>
      <c r="DZF28" s="1"/>
      <c r="DZG28" s="1"/>
      <c r="DZH28" s="1"/>
      <c r="DZQ28" s="24"/>
      <c r="DZV28" s="1"/>
      <c r="DZW28" s="140"/>
      <c r="DZX28" s="140"/>
      <c r="DZY28" s="140"/>
      <c r="DZZ28" s="1"/>
      <c r="EAA28"/>
      <c r="EAB28" s="147"/>
      <c r="EAC28" s="1"/>
      <c r="EAD28" s="1"/>
      <c r="EAE28" s="1"/>
      <c r="EAF28" s="1"/>
      <c r="EAO28" s="24"/>
      <c r="EAT28" s="1"/>
      <c r="EAU28" s="140"/>
      <c r="EAV28" s="140"/>
      <c r="EAW28" s="140"/>
      <c r="EAX28" s="1"/>
      <c r="EAY28"/>
      <c r="EAZ28" s="147"/>
      <c r="EBA28" s="1"/>
      <c r="EBB28" s="1"/>
      <c r="EBC28" s="1"/>
      <c r="EBD28" s="1"/>
      <c r="EBM28" s="24"/>
      <c r="EBR28" s="1"/>
      <c r="EBS28" s="140"/>
      <c r="EBT28" s="140"/>
      <c r="EBU28" s="140"/>
      <c r="EBV28" s="1"/>
      <c r="EBW28"/>
      <c r="EBX28" s="147"/>
      <c r="EBY28" s="1"/>
      <c r="EBZ28" s="1"/>
      <c r="ECA28" s="1"/>
      <c r="ECB28" s="1"/>
      <c r="ECK28" s="24"/>
      <c r="ECP28" s="1"/>
      <c r="ECQ28" s="140"/>
      <c r="ECR28" s="140"/>
      <c r="ECS28" s="140"/>
      <c r="ECT28" s="1"/>
      <c r="ECU28"/>
      <c r="ECV28" s="147"/>
      <c r="ECW28" s="1"/>
      <c r="ECX28" s="1"/>
      <c r="ECY28" s="1"/>
      <c r="ECZ28" s="1"/>
      <c r="EDI28" s="24"/>
      <c r="EDN28" s="1"/>
      <c r="EDO28" s="140"/>
      <c r="EDP28" s="140"/>
      <c r="EDQ28" s="140"/>
      <c r="EDR28" s="1"/>
      <c r="EDS28"/>
      <c r="EDT28" s="147"/>
      <c r="EDU28" s="1"/>
      <c r="EDV28" s="1"/>
      <c r="EDW28" s="1"/>
      <c r="EDX28" s="1"/>
      <c r="EEG28" s="24"/>
      <c r="EEL28" s="1"/>
      <c r="EEM28" s="140"/>
      <c r="EEN28" s="140"/>
      <c r="EEO28" s="140"/>
      <c r="EEP28" s="1"/>
      <c r="EEQ28"/>
      <c r="EER28" s="147"/>
      <c r="EES28" s="1"/>
      <c r="EET28" s="1"/>
      <c r="EEU28" s="1"/>
      <c r="EEV28" s="1"/>
      <c r="EFE28" s="24"/>
      <c r="EFJ28" s="1"/>
      <c r="EFK28" s="140"/>
      <c r="EFL28" s="140"/>
      <c r="EFM28" s="140"/>
      <c r="EFN28" s="1"/>
      <c r="EFO28"/>
      <c r="EFP28" s="147"/>
      <c r="EFQ28" s="1"/>
      <c r="EFR28" s="1"/>
      <c r="EFS28" s="1"/>
      <c r="EFT28" s="1"/>
      <c r="EGC28" s="24"/>
      <c r="EGH28" s="1"/>
      <c r="EGI28" s="140"/>
      <c r="EGJ28" s="140"/>
      <c r="EGK28" s="140"/>
      <c r="EGL28" s="1"/>
      <c r="EGM28"/>
      <c r="EGN28" s="147"/>
      <c r="EGO28" s="1"/>
      <c r="EGP28" s="1"/>
      <c r="EGQ28" s="1"/>
      <c r="EGR28" s="1"/>
      <c r="EHA28" s="24"/>
      <c r="EHF28" s="1"/>
      <c r="EHG28" s="140"/>
      <c r="EHH28" s="140"/>
      <c r="EHI28" s="140"/>
      <c r="EHJ28" s="1"/>
      <c r="EHK28"/>
      <c r="EHL28" s="147"/>
      <c r="EHM28" s="1"/>
      <c r="EHN28" s="1"/>
      <c r="EHO28" s="1"/>
      <c r="EHP28" s="1"/>
      <c r="EHY28" s="24"/>
      <c r="EID28" s="1"/>
      <c r="EIE28" s="140"/>
      <c r="EIF28" s="140"/>
      <c r="EIG28" s="140"/>
      <c r="EIH28" s="1"/>
      <c r="EII28"/>
      <c r="EIJ28" s="147"/>
      <c r="EIK28" s="1"/>
      <c r="EIL28" s="1"/>
      <c r="EIM28" s="1"/>
      <c r="EIN28" s="1"/>
      <c r="EIW28" s="24"/>
      <c r="EJB28" s="1"/>
      <c r="EJC28" s="140"/>
      <c r="EJD28" s="140"/>
      <c r="EJE28" s="140"/>
      <c r="EJF28" s="1"/>
      <c r="EJG28"/>
      <c r="EJH28" s="147"/>
      <c r="EJI28" s="1"/>
      <c r="EJJ28" s="1"/>
      <c r="EJK28" s="1"/>
      <c r="EJL28" s="1"/>
      <c r="EJU28" s="24"/>
      <c r="EJZ28" s="1"/>
      <c r="EKA28" s="140"/>
      <c r="EKB28" s="140"/>
      <c r="EKC28" s="140"/>
      <c r="EKD28" s="1"/>
      <c r="EKE28"/>
      <c r="EKF28" s="147"/>
      <c r="EKG28" s="1"/>
      <c r="EKH28" s="1"/>
      <c r="EKI28" s="1"/>
      <c r="EKJ28" s="1"/>
      <c r="EKS28" s="24"/>
      <c r="EKX28" s="1"/>
      <c r="EKY28" s="140"/>
      <c r="EKZ28" s="140"/>
      <c r="ELA28" s="140"/>
      <c r="ELB28" s="1"/>
      <c r="ELC28"/>
      <c r="ELD28" s="147"/>
      <c r="ELE28" s="1"/>
      <c r="ELF28" s="1"/>
      <c r="ELG28" s="1"/>
      <c r="ELH28" s="1"/>
      <c r="ELQ28" s="24"/>
      <c r="ELV28" s="1"/>
      <c r="ELW28" s="140"/>
      <c r="ELX28" s="140"/>
      <c r="ELY28" s="140"/>
      <c r="ELZ28" s="1"/>
      <c r="EMA28"/>
      <c r="EMB28" s="147"/>
      <c r="EMC28" s="1"/>
      <c r="EMD28" s="1"/>
      <c r="EME28" s="1"/>
      <c r="EMF28" s="1"/>
      <c r="EMO28" s="24"/>
      <c r="EMT28" s="1"/>
      <c r="EMU28" s="140"/>
      <c r="EMV28" s="140"/>
      <c r="EMW28" s="140"/>
      <c r="EMX28" s="1"/>
      <c r="EMY28"/>
      <c r="EMZ28" s="147"/>
      <c r="ENA28" s="1"/>
      <c r="ENB28" s="1"/>
      <c r="ENC28" s="1"/>
      <c r="END28" s="1"/>
      <c r="ENM28" s="24"/>
      <c r="ENR28" s="1"/>
      <c r="ENS28" s="140"/>
      <c r="ENT28" s="140"/>
      <c r="ENU28" s="140"/>
      <c r="ENV28" s="1"/>
      <c r="ENW28"/>
      <c r="ENX28" s="147"/>
      <c r="ENY28" s="1"/>
      <c r="ENZ28" s="1"/>
      <c r="EOA28" s="1"/>
      <c r="EOB28" s="1"/>
      <c r="EOK28" s="24"/>
      <c r="EOP28" s="1"/>
      <c r="EOQ28" s="140"/>
      <c r="EOR28" s="140"/>
      <c r="EOS28" s="140"/>
      <c r="EOT28" s="1"/>
      <c r="EOU28"/>
      <c r="EOV28" s="147"/>
      <c r="EOW28" s="1"/>
      <c r="EOX28" s="1"/>
      <c r="EOY28" s="1"/>
      <c r="EOZ28" s="1"/>
      <c r="EPI28" s="24"/>
      <c r="EPN28" s="1"/>
      <c r="EPO28" s="140"/>
      <c r="EPP28" s="140"/>
      <c r="EPQ28" s="140"/>
      <c r="EPR28" s="1"/>
      <c r="EPS28"/>
      <c r="EPT28" s="147"/>
      <c r="EPU28" s="1"/>
      <c r="EPV28" s="1"/>
      <c r="EPW28" s="1"/>
      <c r="EPX28" s="1"/>
      <c r="EQG28" s="24"/>
      <c r="EQL28" s="1"/>
      <c r="EQM28" s="140"/>
      <c r="EQN28" s="140"/>
      <c r="EQO28" s="140"/>
      <c r="EQP28" s="1"/>
      <c r="EQQ28"/>
      <c r="EQR28" s="147"/>
      <c r="EQS28" s="1"/>
      <c r="EQT28" s="1"/>
      <c r="EQU28" s="1"/>
      <c r="EQV28" s="1"/>
      <c r="ERE28" s="24"/>
      <c r="ERJ28" s="1"/>
      <c r="ERK28" s="140"/>
      <c r="ERL28" s="140"/>
      <c r="ERM28" s="140"/>
      <c r="ERN28" s="1"/>
      <c r="ERO28"/>
      <c r="ERP28" s="147"/>
      <c r="ERQ28" s="1"/>
      <c r="ERR28" s="1"/>
      <c r="ERS28" s="1"/>
      <c r="ERT28" s="1"/>
      <c r="ESC28" s="24"/>
      <c r="ESH28" s="1"/>
      <c r="ESI28" s="140"/>
      <c r="ESJ28" s="140"/>
      <c r="ESK28" s="140"/>
      <c r="ESL28" s="1"/>
      <c r="ESM28"/>
      <c r="ESN28" s="147"/>
      <c r="ESO28" s="1"/>
      <c r="ESP28" s="1"/>
      <c r="ESQ28" s="1"/>
      <c r="ESR28" s="1"/>
      <c r="ETA28" s="24"/>
      <c r="ETF28" s="1"/>
      <c r="ETG28" s="140"/>
      <c r="ETH28" s="140"/>
      <c r="ETI28" s="140"/>
      <c r="ETJ28" s="1"/>
      <c r="ETK28"/>
      <c r="ETL28" s="147"/>
      <c r="ETM28" s="1"/>
      <c r="ETN28" s="1"/>
      <c r="ETO28" s="1"/>
      <c r="ETP28" s="1"/>
      <c r="ETY28" s="24"/>
      <c r="EUD28" s="1"/>
      <c r="EUE28" s="140"/>
      <c r="EUF28" s="140"/>
      <c r="EUG28" s="140"/>
      <c r="EUH28" s="1"/>
      <c r="EUI28"/>
      <c r="EUJ28" s="147"/>
      <c r="EUK28" s="1"/>
      <c r="EUL28" s="1"/>
      <c r="EUM28" s="1"/>
      <c r="EUN28" s="1"/>
      <c r="EUW28" s="24"/>
      <c r="EVB28" s="1"/>
      <c r="EVC28" s="140"/>
      <c r="EVD28" s="140"/>
      <c r="EVE28" s="140"/>
      <c r="EVF28" s="1"/>
      <c r="EVG28"/>
      <c r="EVH28" s="147"/>
      <c r="EVI28" s="1"/>
      <c r="EVJ28" s="1"/>
      <c r="EVK28" s="1"/>
      <c r="EVL28" s="1"/>
      <c r="EVU28" s="24"/>
      <c r="EVZ28" s="1"/>
      <c r="EWA28" s="140"/>
      <c r="EWB28" s="140"/>
      <c r="EWC28" s="140"/>
      <c r="EWD28" s="1"/>
      <c r="EWE28"/>
      <c r="EWF28" s="147"/>
      <c r="EWG28" s="1"/>
      <c r="EWH28" s="1"/>
      <c r="EWI28" s="1"/>
      <c r="EWJ28" s="1"/>
      <c r="EWS28" s="24"/>
      <c r="EWX28" s="1"/>
      <c r="EWY28" s="140"/>
      <c r="EWZ28" s="140"/>
      <c r="EXA28" s="140"/>
      <c r="EXB28" s="1"/>
      <c r="EXC28"/>
      <c r="EXD28" s="147"/>
      <c r="EXE28" s="1"/>
      <c r="EXF28" s="1"/>
      <c r="EXG28" s="1"/>
      <c r="EXH28" s="1"/>
      <c r="EXQ28" s="24"/>
      <c r="EXV28" s="1"/>
      <c r="EXW28" s="140"/>
      <c r="EXX28" s="140"/>
      <c r="EXY28" s="140"/>
      <c r="EXZ28" s="1"/>
      <c r="EYA28"/>
      <c r="EYB28" s="147"/>
      <c r="EYC28" s="1"/>
      <c r="EYD28" s="1"/>
      <c r="EYE28" s="1"/>
      <c r="EYF28" s="1"/>
      <c r="EYO28" s="24"/>
      <c r="EYT28" s="1"/>
      <c r="EYU28" s="140"/>
      <c r="EYV28" s="140"/>
      <c r="EYW28" s="140"/>
      <c r="EYX28" s="1"/>
      <c r="EYY28"/>
      <c r="EYZ28" s="147"/>
      <c r="EZA28" s="1"/>
      <c r="EZB28" s="1"/>
      <c r="EZC28" s="1"/>
      <c r="EZD28" s="1"/>
      <c r="EZM28" s="24"/>
      <c r="EZR28" s="1"/>
      <c r="EZS28" s="140"/>
      <c r="EZT28" s="140"/>
      <c r="EZU28" s="140"/>
      <c r="EZV28" s="1"/>
      <c r="EZW28"/>
      <c r="EZX28" s="147"/>
      <c r="EZY28" s="1"/>
      <c r="EZZ28" s="1"/>
      <c r="FAA28" s="1"/>
      <c r="FAB28" s="1"/>
      <c r="FAK28" s="24"/>
      <c r="FAP28" s="1"/>
      <c r="FAQ28" s="140"/>
      <c r="FAR28" s="140"/>
      <c r="FAS28" s="140"/>
      <c r="FAT28" s="1"/>
      <c r="FAU28"/>
      <c r="FAV28" s="147"/>
      <c r="FAW28" s="1"/>
      <c r="FAX28" s="1"/>
      <c r="FAY28" s="1"/>
      <c r="FAZ28" s="1"/>
      <c r="FBI28" s="24"/>
      <c r="FBN28" s="1"/>
      <c r="FBO28" s="140"/>
      <c r="FBP28" s="140"/>
      <c r="FBQ28" s="140"/>
      <c r="FBR28" s="1"/>
      <c r="FBS28"/>
      <c r="FBT28" s="147"/>
      <c r="FBU28" s="1"/>
      <c r="FBV28" s="1"/>
      <c r="FBW28" s="1"/>
      <c r="FBX28" s="1"/>
      <c r="FCG28" s="24"/>
      <c r="FCL28" s="1"/>
      <c r="FCM28" s="140"/>
      <c r="FCN28" s="140"/>
      <c r="FCO28" s="140"/>
      <c r="FCP28" s="1"/>
      <c r="FCQ28"/>
      <c r="FCR28" s="147"/>
      <c r="FCS28" s="1"/>
      <c r="FCT28" s="1"/>
      <c r="FCU28" s="1"/>
      <c r="FCV28" s="1"/>
      <c r="FDE28" s="24"/>
      <c r="FDJ28" s="1"/>
      <c r="FDK28" s="140"/>
      <c r="FDL28" s="140"/>
      <c r="FDM28" s="140"/>
      <c r="FDN28" s="1"/>
      <c r="FDO28"/>
      <c r="FDP28" s="147"/>
      <c r="FDQ28" s="1"/>
      <c r="FDR28" s="1"/>
      <c r="FDS28" s="1"/>
      <c r="FDT28" s="1"/>
      <c r="FEC28" s="24"/>
      <c r="FEH28" s="1"/>
      <c r="FEI28" s="140"/>
      <c r="FEJ28" s="140"/>
      <c r="FEK28" s="140"/>
      <c r="FEL28" s="1"/>
      <c r="FEM28"/>
      <c r="FEN28" s="147"/>
      <c r="FEO28" s="1"/>
      <c r="FEP28" s="1"/>
      <c r="FEQ28" s="1"/>
      <c r="FER28" s="1"/>
      <c r="FFA28" s="24"/>
      <c r="FFF28" s="1"/>
      <c r="FFG28" s="140"/>
      <c r="FFH28" s="140"/>
      <c r="FFI28" s="140"/>
      <c r="FFJ28" s="1"/>
      <c r="FFK28"/>
      <c r="FFL28" s="147"/>
      <c r="FFM28" s="1"/>
      <c r="FFN28" s="1"/>
      <c r="FFO28" s="1"/>
      <c r="FFP28" s="1"/>
      <c r="FFY28" s="24"/>
      <c r="FGD28" s="1"/>
      <c r="FGE28" s="140"/>
      <c r="FGF28" s="140"/>
      <c r="FGG28" s="140"/>
      <c r="FGH28" s="1"/>
      <c r="FGI28"/>
      <c r="FGJ28" s="147"/>
      <c r="FGK28" s="1"/>
      <c r="FGL28" s="1"/>
      <c r="FGM28" s="1"/>
      <c r="FGN28" s="1"/>
      <c r="FGW28" s="24"/>
      <c r="FHB28" s="1"/>
      <c r="FHC28" s="140"/>
      <c r="FHD28" s="140"/>
      <c r="FHE28" s="140"/>
      <c r="FHF28" s="1"/>
      <c r="FHG28"/>
      <c r="FHH28" s="147"/>
      <c r="FHI28" s="1"/>
      <c r="FHJ28" s="1"/>
      <c r="FHK28" s="1"/>
      <c r="FHL28" s="1"/>
      <c r="FHU28" s="24"/>
      <c r="FHZ28" s="1"/>
      <c r="FIA28" s="140"/>
      <c r="FIB28" s="140"/>
      <c r="FIC28" s="140"/>
      <c r="FID28" s="1"/>
      <c r="FIE28"/>
      <c r="FIF28" s="147"/>
      <c r="FIG28" s="1"/>
      <c r="FIH28" s="1"/>
      <c r="FII28" s="1"/>
      <c r="FIJ28" s="1"/>
      <c r="FIS28" s="24"/>
      <c r="FIX28" s="1"/>
      <c r="FIY28" s="140"/>
      <c r="FIZ28" s="140"/>
      <c r="FJA28" s="140"/>
      <c r="FJB28" s="1"/>
      <c r="FJC28"/>
      <c r="FJD28" s="147"/>
      <c r="FJE28" s="1"/>
      <c r="FJF28" s="1"/>
      <c r="FJG28" s="1"/>
      <c r="FJH28" s="1"/>
      <c r="FJQ28" s="24"/>
      <c r="FJV28" s="1"/>
      <c r="FJW28" s="140"/>
      <c r="FJX28" s="140"/>
      <c r="FJY28" s="140"/>
      <c r="FJZ28" s="1"/>
      <c r="FKA28"/>
      <c r="FKB28" s="147"/>
      <c r="FKC28" s="1"/>
      <c r="FKD28" s="1"/>
      <c r="FKE28" s="1"/>
      <c r="FKF28" s="1"/>
      <c r="FKO28" s="24"/>
      <c r="FKT28" s="1"/>
      <c r="FKU28" s="140"/>
      <c r="FKV28" s="140"/>
      <c r="FKW28" s="140"/>
      <c r="FKX28" s="1"/>
      <c r="FKY28"/>
      <c r="FKZ28" s="147"/>
      <c r="FLA28" s="1"/>
      <c r="FLB28" s="1"/>
      <c r="FLC28" s="1"/>
      <c r="FLD28" s="1"/>
      <c r="FLM28" s="24"/>
      <c r="FLR28" s="1"/>
      <c r="FLS28" s="140"/>
      <c r="FLT28" s="140"/>
      <c r="FLU28" s="140"/>
      <c r="FLV28" s="1"/>
      <c r="FLW28"/>
      <c r="FLX28" s="147"/>
      <c r="FLY28" s="1"/>
      <c r="FLZ28" s="1"/>
      <c r="FMA28" s="1"/>
      <c r="FMB28" s="1"/>
      <c r="FMK28" s="24"/>
      <c r="FMP28" s="1"/>
      <c r="FMQ28" s="140"/>
      <c r="FMR28" s="140"/>
      <c r="FMS28" s="140"/>
      <c r="FMT28" s="1"/>
      <c r="FMU28"/>
      <c r="FMV28" s="147"/>
      <c r="FMW28" s="1"/>
      <c r="FMX28" s="1"/>
      <c r="FMY28" s="1"/>
      <c r="FMZ28" s="1"/>
      <c r="FNI28" s="24"/>
      <c r="FNN28" s="1"/>
      <c r="FNO28" s="140"/>
      <c r="FNP28" s="140"/>
      <c r="FNQ28" s="140"/>
      <c r="FNR28" s="1"/>
      <c r="FNS28"/>
      <c r="FNT28" s="147"/>
      <c r="FNU28" s="1"/>
      <c r="FNV28" s="1"/>
      <c r="FNW28" s="1"/>
      <c r="FNX28" s="1"/>
      <c r="FOG28" s="24"/>
      <c r="FOL28" s="1"/>
      <c r="FOM28" s="140"/>
      <c r="FON28" s="140"/>
      <c r="FOO28" s="140"/>
      <c r="FOP28" s="1"/>
      <c r="FOQ28"/>
      <c r="FOR28" s="147"/>
      <c r="FOS28" s="1"/>
      <c r="FOT28" s="1"/>
      <c r="FOU28" s="1"/>
      <c r="FOV28" s="1"/>
      <c r="FPE28" s="24"/>
      <c r="FPJ28" s="1"/>
      <c r="FPK28" s="140"/>
      <c r="FPL28" s="140"/>
      <c r="FPM28" s="140"/>
      <c r="FPN28" s="1"/>
      <c r="FPO28"/>
      <c r="FPP28" s="147"/>
      <c r="FPQ28" s="1"/>
      <c r="FPR28" s="1"/>
      <c r="FPS28" s="1"/>
      <c r="FPT28" s="1"/>
      <c r="FQC28" s="24"/>
      <c r="FQH28" s="1"/>
      <c r="FQI28" s="140"/>
      <c r="FQJ28" s="140"/>
      <c r="FQK28" s="140"/>
      <c r="FQL28" s="1"/>
      <c r="FQM28"/>
      <c r="FQN28" s="147"/>
      <c r="FQO28" s="1"/>
      <c r="FQP28" s="1"/>
      <c r="FQQ28" s="1"/>
      <c r="FQR28" s="1"/>
      <c r="FRA28" s="24"/>
      <c r="FRF28" s="1"/>
      <c r="FRG28" s="140"/>
      <c r="FRH28" s="140"/>
      <c r="FRI28" s="140"/>
      <c r="FRJ28" s="1"/>
      <c r="FRK28"/>
      <c r="FRL28" s="147"/>
      <c r="FRM28" s="1"/>
      <c r="FRN28" s="1"/>
      <c r="FRO28" s="1"/>
      <c r="FRP28" s="1"/>
      <c r="FRY28" s="24"/>
      <c r="FSD28" s="1"/>
      <c r="FSE28" s="140"/>
      <c r="FSF28" s="140"/>
      <c r="FSG28" s="140"/>
      <c r="FSH28" s="1"/>
      <c r="FSI28"/>
      <c r="FSJ28" s="147"/>
      <c r="FSK28" s="1"/>
      <c r="FSL28" s="1"/>
      <c r="FSM28" s="1"/>
      <c r="FSN28" s="1"/>
      <c r="FSW28" s="24"/>
      <c r="FTB28" s="1"/>
      <c r="FTC28" s="140"/>
      <c r="FTD28" s="140"/>
      <c r="FTE28" s="140"/>
      <c r="FTF28" s="1"/>
      <c r="FTG28"/>
      <c r="FTH28" s="147"/>
      <c r="FTI28" s="1"/>
      <c r="FTJ28" s="1"/>
      <c r="FTK28" s="1"/>
      <c r="FTL28" s="1"/>
      <c r="FTU28" s="24"/>
      <c r="FTZ28" s="1"/>
      <c r="FUA28" s="140"/>
      <c r="FUB28" s="140"/>
      <c r="FUC28" s="140"/>
      <c r="FUD28" s="1"/>
      <c r="FUE28"/>
      <c r="FUF28" s="147"/>
      <c r="FUG28" s="1"/>
      <c r="FUH28" s="1"/>
      <c r="FUI28" s="1"/>
      <c r="FUJ28" s="1"/>
      <c r="FUS28" s="24"/>
      <c r="FUX28" s="1"/>
      <c r="FUY28" s="140"/>
      <c r="FUZ28" s="140"/>
      <c r="FVA28" s="140"/>
      <c r="FVB28" s="1"/>
      <c r="FVC28"/>
      <c r="FVD28" s="147"/>
      <c r="FVE28" s="1"/>
      <c r="FVF28" s="1"/>
      <c r="FVG28" s="1"/>
      <c r="FVH28" s="1"/>
      <c r="FVQ28" s="24"/>
      <c r="FVV28" s="1"/>
      <c r="FVW28" s="140"/>
      <c r="FVX28" s="140"/>
      <c r="FVY28" s="140"/>
      <c r="FVZ28" s="1"/>
      <c r="FWA28"/>
      <c r="FWB28" s="147"/>
      <c r="FWC28" s="1"/>
      <c r="FWD28" s="1"/>
      <c r="FWE28" s="1"/>
      <c r="FWF28" s="1"/>
      <c r="FWO28" s="24"/>
      <c r="FWT28" s="1"/>
      <c r="FWU28" s="140"/>
      <c r="FWV28" s="140"/>
      <c r="FWW28" s="140"/>
      <c r="FWX28" s="1"/>
      <c r="FWY28"/>
      <c r="FWZ28" s="147"/>
      <c r="FXA28" s="1"/>
      <c r="FXB28" s="1"/>
      <c r="FXC28" s="1"/>
      <c r="FXD28" s="1"/>
      <c r="FXM28" s="24"/>
      <c r="FXR28" s="1"/>
      <c r="FXS28" s="140"/>
      <c r="FXT28" s="140"/>
      <c r="FXU28" s="140"/>
      <c r="FXV28" s="1"/>
      <c r="FXW28"/>
      <c r="FXX28" s="147"/>
      <c r="FXY28" s="1"/>
      <c r="FXZ28" s="1"/>
      <c r="FYA28" s="1"/>
      <c r="FYB28" s="1"/>
      <c r="FYK28" s="24"/>
      <c r="FYP28" s="1"/>
      <c r="FYQ28" s="140"/>
      <c r="FYR28" s="140"/>
      <c r="FYS28" s="140"/>
      <c r="FYT28" s="1"/>
      <c r="FYU28"/>
      <c r="FYV28" s="147"/>
      <c r="FYW28" s="1"/>
      <c r="FYX28" s="1"/>
      <c r="FYY28" s="1"/>
      <c r="FYZ28" s="1"/>
      <c r="FZI28" s="24"/>
      <c r="FZN28" s="1"/>
      <c r="FZO28" s="140"/>
      <c r="FZP28" s="140"/>
      <c r="FZQ28" s="140"/>
      <c r="FZR28" s="1"/>
      <c r="FZS28"/>
      <c r="FZT28" s="147"/>
      <c r="FZU28" s="1"/>
      <c r="FZV28" s="1"/>
      <c r="FZW28" s="1"/>
      <c r="FZX28" s="1"/>
      <c r="GAG28" s="24"/>
      <c r="GAL28" s="1"/>
      <c r="GAM28" s="140"/>
      <c r="GAN28" s="140"/>
      <c r="GAO28" s="140"/>
      <c r="GAP28" s="1"/>
      <c r="GAQ28"/>
      <c r="GAR28" s="147"/>
      <c r="GAS28" s="1"/>
      <c r="GAT28" s="1"/>
      <c r="GAU28" s="1"/>
      <c r="GAV28" s="1"/>
      <c r="GBE28" s="24"/>
      <c r="GBJ28" s="1"/>
      <c r="GBK28" s="140"/>
      <c r="GBL28" s="140"/>
      <c r="GBM28" s="140"/>
      <c r="GBN28" s="1"/>
      <c r="GBO28"/>
      <c r="GBP28" s="147"/>
      <c r="GBQ28" s="1"/>
      <c r="GBR28" s="1"/>
      <c r="GBS28" s="1"/>
      <c r="GBT28" s="1"/>
      <c r="GCC28" s="24"/>
      <c r="GCH28" s="1"/>
      <c r="GCI28" s="140"/>
      <c r="GCJ28" s="140"/>
      <c r="GCK28" s="140"/>
      <c r="GCL28" s="1"/>
      <c r="GCM28"/>
      <c r="GCN28" s="147"/>
      <c r="GCO28" s="1"/>
      <c r="GCP28" s="1"/>
      <c r="GCQ28" s="1"/>
      <c r="GCR28" s="1"/>
      <c r="GDA28" s="24"/>
      <c r="GDF28" s="1"/>
      <c r="GDG28" s="140"/>
      <c r="GDH28" s="140"/>
      <c r="GDI28" s="140"/>
      <c r="GDJ28" s="1"/>
      <c r="GDK28"/>
      <c r="GDL28" s="147"/>
      <c r="GDM28" s="1"/>
      <c r="GDN28" s="1"/>
      <c r="GDO28" s="1"/>
      <c r="GDP28" s="1"/>
      <c r="GDY28" s="24"/>
      <c r="GED28" s="1"/>
      <c r="GEE28" s="140"/>
      <c r="GEF28" s="140"/>
      <c r="GEG28" s="140"/>
      <c r="GEH28" s="1"/>
      <c r="GEI28"/>
      <c r="GEJ28" s="147"/>
      <c r="GEK28" s="1"/>
      <c r="GEL28" s="1"/>
      <c r="GEM28" s="1"/>
      <c r="GEN28" s="1"/>
      <c r="GEW28" s="24"/>
      <c r="GFB28" s="1"/>
      <c r="GFC28" s="140"/>
      <c r="GFD28" s="140"/>
      <c r="GFE28" s="140"/>
      <c r="GFF28" s="1"/>
      <c r="GFG28"/>
      <c r="GFH28" s="147"/>
      <c r="GFI28" s="1"/>
      <c r="GFJ28" s="1"/>
      <c r="GFK28" s="1"/>
      <c r="GFL28" s="1"/>
      <c r="GFU28" s="24"/>
      <c r="GFZ28" s="1"/>
      <c r="GGA28" s="140"/>
      <c r="GGB28" s="140"/>
      <c r="GGC28" s="140"/>
      <c r="GGD28" s="1"/>
      <c r="GGE28"/>
      <c r="GGF28" s="147"/>
      <c r="GGG28" s="1"/>
      <c r="GGH28" s="1"/>
      <c r="GGI28" s="1"/>
      <c r="GGJ28" s="1"/>
      <c r="GGS28" s="24"/>
      <c r="GGX28" s="1"/>
      <c r="GGY28" s="140"/>
      <c r="GGZ28" s="140"/>
      <c r="GHA28" s="140"/>
      <c r="GHB28" s="1"/>
      <c r="GHC28"/>
      <c r="GHD28" s="147"/>
      <c r="GHE28" s="1"/>
      <c r="GHF28" s="1"/>
      <c r="GHG28" s="1"/>
      <c r="GHH28" s="1"/>
      <c r="GHQ28" s="24"/>
      <c r="GHV28" s="1"/>
      <c r="GHW28" s="140"/>
      <c r="GHX28" s="140"/>
      <c r="GHY28" s="140"/>
      <c r="GHZ28" s="1"/>
      <c r="GIA28"/>
      <c r="GIB28" s="147"/>
      <c r="GIC28" s="1"/>
      <c r="GID28" s="1"/>
      <c r="GIE28" s="1"/>
      <c r="GIF28" s="1"/>
      <c r="GIO28" s="24"/>
      <c r="GIT28" s="1"/>
      <c r="GIU28" s="140"/>
      <c r="GIV28" s="140"/>
      <c r="GIW28" s="140"/>
      <c r="GIX28" s="1"/>
      <c r="GIY28"/>
      <c r="GIZ28" s="147"/>
      <c r="GJA28" s="1"/>
      <c r="GJB28" s="1"/>
      <c r="GJC28" s="1"/>
      <c r="GJD28" s="1"/>
      <c r="GJM28" s="24"/>
      <c r="GJR28" s="1"/>
      <c r="GJS28" s="140"/>
      <c r="GJT28" s="140"/>
      <c r="GJU28" s="140"/>
      <c r="GJV28" s="1"/>
      <c r="GJW28"/>
      <c r="GJX28" s="147"/>
      <c r="GJY28" s="1"/>
      <c r="GJZ28" s="1"/>
      <c r="GKA28" s="1"/>
      <c r="GKB28" s="1"/>
      <c r="GKK28" s="24"/>
      <c r="GKP28" s="1"/>
      <c r="GKQ28" s="140"/>
      <c r="GKR28" s="140"/>
      <c r="GKS28" s="140"/>
      <c r="GKT28" s="1"/>
      <c r="GKU28"/>
      <c r="GKV28" s="147"/>
      <c r="GKW28" s="1"/>
      <c r="GKX28" s="1"/>
      <c r="GKY28" s="1"/>
      <c r="GKZ28" s="1"/>
      <c r="GLI28" s="24"/>
      <c r="GLN28" s="1"/>
      <c r="GLO28" s="140"/>
      <c r="GLP28" s="140"/>
      <c r="GLQ28" s="140"/>
      <c r="GLR28" s="1"/>
      <c r="GLS28"/>
      <c r="GLT28" s="147"/>
      <c r="GLU28" s="1"/>
      <c r="GLV28" s="1"/>
      <c r="GLW28" s="1"/>
      <c r="GLX28" s="1"/>
      <c r="GMG28" s="24"/>
      <c r="GML28" s="1"/>
      <c r="GMM28" s="140"/>
      <c r="GMN28" s="140"/>
      <c r="GMO28" s="140"/>
      <c r="GMP28" s="1"/>
      <c r="GMQ28"/>
      <c r="GMR28" s="147"/>
      <c r="GMS28" s="1"/>
      <c r="GMT28" s="1"/>
      <c r="GMU28" s="1"/>
      <c r="GMV28" s="1"/>
      <c r="GNE28" s="24"/>
      <c r="GNJ28" s="1"/>
      <c r="GNK28" s="140"/>
      <c r="GNL28" s="140"/>
      <c r="GNM28" s="140"/>
      <c r="GNN28" s="1"/>
      <c r="GNO28"/>
      <c r="GNP28" s="147"/>
      <c r="GNQ28" s="1"/>
      <c r="GNR28" s="1"/>
      <c r="GNS28" s="1"/>
      <c r="GNT28" s="1"/>
      <c r="GOC28" s="24"/>
      <c r="GOH28" s="1"/>
      <c r="GOI28" s="140"/>
      <c r="GOJ28" s="140"/>
      <c r="GOK28" s="140"/>
      <c r="GOL28" s="1"/>
      <c r="GOM28"/>
      <c r="GON28" s="147"/>
      <c r="GOO28" s="1"/>
      <c r="GOP28" s="1"/>
      <c r="GOQ28" s="1"/>
      <c r="GOR28" s="1"/>
      <c r="GPA28" s="24"/>
      <c r="GPF28" s="1"/>
      <c r="GPG28" s="140"/>
      <c r="GPH28" s="140"/>
      <c r="GPI28" s="140"/>
      <c r="GPJ28" s="1"/>
      <c r="GPK28"/>
      <c r="GPL28" s="147"/>
      <c r="GPM28" s="1"/>
      <c r="GPN28" s="1"/>
      <c r="GPO28" s="1"/>
      <c r="GPP28" s="1"/>
      <c r="GPY28" s="24"/>
      <c r="GQD28" s="1"/>
      <c r="GQE28" s="140"/>
      <c r="GQF28" s="140"/>
      <c r="GQG28" s="140"/>
      <c r="GQH28" s="1"/>
      <c r="GQI28"/>
      <c r="GQJ28" s="147"/>
      <c r="GQK28" s="1"/>
      <c r="GQL28" s="1"/>
      <c r="GQM28" s="1"/>
      <c r="GQN28" s="1"/>
      <c r="GQW28" s="24"/>
      <c r="GRB28" s="1"/>
      <c r="GRC28" s="140"/>
      <c r="GRD28" s="140"/>
      <c r="GRE28" s="140"/>
      <c r="GRF28" s="1"/>
      <c r="GRG28"/>
      <c r="GRH28" s="147"/>
      <c r="GRI28" s="1"/>
      <c r="GRJ28" s="1"/>
      <c r="GRK28" s="1"/>
      <c r="GRL28" s="1"/>
      <c r="GRU28" s="24"/>
      <c r="GRZ28" s="1"/>
      <c r="GSA28" s="140"/>
      <c r="GSB28" s="140"/>
      <c r="GSC28" s="140"/>
      <c r="GSD28" s="1"/>
      <c r="GSE28"/>
      <c r="GSF28" s="147"/>
      <c r="GSG28" s="1"/>
      <c r="GSH28" s="1"/>
      <c r="GSI28" s="1"/>
      <c r="GSJ28" s="1"/>
      <c r="GSS28" s="24"/>
      <c r="GSX28" s="1"/>
      <c r="GSY28" s="140"/>
      <c r="GSZ28" s="140"/>
      <c r="GTA28" s="140"/>
      <c r="GTB28" s="1"/>
      <c r="GTC28"/>
      <c r="GTD28" s="147"/>
      <c r="GTE28" s="1"/>
      <c r="GTF28" s="1"/>
      <c r="GTG28" s="1"/>
      <c r="GTH28" s="1"/>
      <c r="GTQ28" s="24"/>
      <c r="GTV28" s="1"/>
      <c r="GTW28" s="140"/>
      <c r="GTX28" s="140"/>
      <c r="GTY28" s="140"/>
      <c r="GTZ28" s="1"/>
      <c r="GUA28"/>
      <c r="GUB28" s="147"/>
      <c r="GUC28" s="1"/>
      <c r="GUD28" s="1"/>
      <c r="GUE28" s="1"/>
      <c r="GUF28" s="1"/>
      <c r="GUO28" s="24"/>
      <c r="GUT28" s="1"/>
      <c r="GUU28" s="140"/>
      <c r="GUV28" s="140"/>
      <c r="GUW28" s="140"/>
      <c r="GUX28" s="1"/>
      <c r="GUY28"/>
      <c r="GUZ28" s="147"/>
      <c r="GVA28" s="1"/>
      <c r="GVB28" s="1"/>
      <c r="GVC28" s="1"/>
      <c r="GVD28" s="1"/>
      <c r="GVM28" s="24"/>
      <c r="GVR28" s="1"/>
      <c r="GVS28" s="140"/>
      <c r="GVT28" s="140"/>
      <c r="GVU28" s="140"/>
      <c r="GVV28" s="1"/>
      <c r="GVW28"/>
      <c r="GVX28" s="147"/>
      <c r="GVY28" s="1"/>
      <c r="GVZ28" s="1"/>
      <c r="GWA28" s="1"/>
      <c r="GWB28" s="1"/>
      <c r="GWK28" s="24"/>
      <c r="GWP28" s="1"/>
      <c r="GWQ28" s="140"/>
      <c r="GWR28" s="140"/>
      <c r="GWS28" s="140"/>
      <c r="GWT28" s="1"/>
      <c r="GWU28"/>
      <c r="GWV28" s="147"/>
      <c r="GWW28" s="1"/>
      <c r="GWX28" s="1"/>
      <c r="GWY28" s="1"/>
      <c r="GWZ28" s="1"/>
      <c r="GXI28" s="24"/>
      <c r="GXN28" s="1"/>
      <c r="GXO28" s="140"/>
      <c r="GXP28" s="140"/>
      <c r="GXQ28" s="140"/>
      <c r="GXR28" s="1"/>
      <c r="GXS28"/>
      <c r="GXT28" s="147"/>
      <c r="GXU28" s="1"/>
      <c r="GXV28" s="1"/>
      <c r="GXW28" s="1"/>
      <c r="GXX28" s="1"/>
      <c r="GYG28" s="24"/>
      <c r="GYL28" s="1"/>
      <c r="GYM28" s="140"/>
      <c r="GYN28" s="140"/>
      <c r="GYO28" s="140"/>
      <c r="GYP28" s="1"/>
      <c r="GYQ28"/>
      <c r="GYR28" s="147"/>
      <c r="GYS28" s="1"/>
      <c r="GYT28" s="1"/>
      <c r="GYU28" s="1"/>
      <c r="GYV28" s="1"/>
      <c r="GZE28" s="24"/>
      <c r="GZJ28" s="1"/>
      <c r="GZK28" s="140"/>
      <c r="GZL28" s="140"/>
      <c r="GZM28" s="140"/>
      <c r="GZN28" s="1"/>
      <c r="GZO28"/>
      <c r="GZP28" s="147"/>
      <c r="GZQ28" s="1"/>
      <c r="GZR28" s="1"/>
      <c r="GZS28" s="1"/>
      <c r="GZT28" s="1"/>
      <c r="HAC28" s="24"/>
      <c r="HAH28" s="1"/>
      <c r="HAI28" s="140"/>
      <c r="HAJ28" s="140"/>
      <c r="HAK28" s="140"/>
      <c r="HAL28" s="1"/>
      <c r="HAM28"/>
      <c r="HAN28" s="147"/>
      <c r="HAO28" s="1"/>
      <c r="HAP28" s="1"/>
      <c r="HAQ28" s="1"/>
      <c r="HAR28" s="1"/>
      <c r="HBA28" s="24"/>
      <c r="HBF28" s="1"/>
      <c r="HBG28" s="140"/>
      <c r="HBH28" s="140"/>
      <c r="HBI28" s="140"/>
      <c r="HBJ28" s="1"/>
      <c r="HBK28"/>
      <c r="HBL28" s="147"/>
      <c r="HBM28" s="1"/>
      <c r="HBN28" s="1"/>
      <c r="HBO28" s="1"/>
      <c r="HBP28" s="1"/>
      <c r="HBY28" s="24"/>
      <c r="HCD28" s="1"/>
      <c r="HCE28" s="140"/>
      <c r="HCF28" s="140"/>
      <c r="HCG28" s="140"/>
      <c r="HCH28" s="1"/>
      <c r="HCI28"/>
      <c r="HCJ28" s="147"/>
      <c r="HCK28" s="1"/>
      <c r="HCL28" s="1"/>
      <c r="HCM28" s="1"/>
      <c r="HCN28" s="1"/>
      <c r="HCW28" s="24"/>
      <c r="HDB28" s="1"/>
      <c r="HDC28" s="140"/>
      <c r="HDD28" s="140"/>
      <c r="HDE28" s="140"/>
      <c r="HDF28" s="1"/>
      <c r="HDG28"/>
      <c r="HDH28" s="147"/>
      <c r="HDI28" s="1"/>
      <c r="HDJ28" s="1"/>
      <c r="HDK28" s="1"/>
      <c r="HDL28" s="1"/>
      <c r="HDU28" s="24"/>
      <c r="HDZ28" s="1"/>
      <c r="HEA28" s="140"/>
      <c r="HEB28" s="140"/>
      <c r="HEC28" s="140"/>
      <c r="HED28" s="1"/>
      <c r="HEE28"/>
      <c r="HEF28" s="147"/>
      <c r="HEG28" s="1"/>
      <c r="HEH28" s="1"/>
      <c r="HEI28" s="1"/>
      <c r="HEJ28" s="1"/>
      <c r="HES28" s="24"/>
      <c r="HEX28" s="1"/>
      <c r="HEY28" s="140"/>
      <c r="HEZ28" s="140"/>
      <c r="HFA28" s="140"/>
      <c r="HFB28" s="1"/>
      <c r="HFC28"/>
      <c r="HFD28" s="147"/>
      <c r="HFE28" s="1"/>
      <c r="HFF28" s="1"/>
      <c r="HFG28" s="1"/>
      <c r="HFH28" s="1"/>
      <c r="HFQ28" s="24"/>
      <c r="HFV28" s="1"/>
      <c r="HFW28" s="140"/>
      <c r="HFX28" s="140"/>
      <c r="HFY28" s="140"/>
      <c r="HFZ28" s="1"/>
      <c r="HGA28"/>
      <c r="HGB28" s="147"/>
      <c r="HGC28" s="1"/>
      <c r="HGD28" s="1"/>
      <c r="HGE28" s="1"/>
      <c r="HGF28" s="1"/>
      <c r="HGO28" s="24"/>
      <c r="HGT28" s="1"/>
      <c r="HGU28" s="140"/>
      <c r="HGV28" s="140"/>
      <c r="HGW28" s="140"/>
      <c r="HGX28" s="1"/>
      <c r="HGY28"/>
      <c r="HGZ28" s="147"/>
      <c r="HHA28" s="1"/>
      <c r="HHB28" s="1"/>
      <c r="HHC28" s="1"/>
      <c r="HHD28" s="1"/>
      <c r="HHM28" s="24"/>
      <c r="HHR28" s="1"/>
      <c r="HHS28" s="140"/>
      <c r="HHT28" s="140"/>
      <c r="HHU28" s="140"/>
      <c r="HHV28" s="1"/>
      <c r="HHW28"/>
      <c r="HHX28" s="147"/>
      <c r="HHY28" s="1"/>
      <c r="HHZ28" s="1"/>
      <c r="HIA28" s="1"/>
      <c r="HIB28" s="1"/>
      <c r="HIK28" s="24"/>
      <c r="HIP28" s="1"/>
      <c r="HIQ28" s="140"/>
      <c r="HIR28" s="140"/>
      <c r="HIS28" s="140"/>
      <c r="HIT28" s="1"/>
      <c r="HIU28"/>
      <c r="HIV28" s="147"/>
      <c r="HIW28" s="1"/>
      <c r="HIX28" s="1"/>
      <c r="HIY28" s="1"/>
      <c r="HIZ28" s="1"/>
      <c r="HJI28" s="24"/>
      <c r="HJN28" s="1"/>
      <c r="HJO28" s="140"/>
      <c r="HJP28" s="140"/>
      <c r="HJQ28" s="140"/>
      <c r="HJR28" s="1"/>
      <c r="HJS28"/>
      <c r="HJT28" s="147"/>
      <c r="HJU28" s="1"/>
      <c r="HJV28" s="1"/>
      <c r="HJW28" s="1"/>
      <c r="HJX28" s="1"/>
      <c r="HKG28" s="24"/>
      <c r="HKL28" s="1"/>
      <c r="HKM28" s="140"/>
      <c r="HKN28" s="140"/>
      <c r="HKO28" s="140"/>
      <c r="HKP28" s="1"/>
      <c r="HKQ28"/>
      <c r="HKR28" s="147"/>
      <c r="HKS28" s="1"/>
      <c r="HKT28" s="1"/>
      <c r="HKU28" s="1"/>
      <c r="HKV28" s="1"/>
      <c r="HLE28" s="24"/>
      <c r="HLJ28" s="1"/>
      <c r="HLK28" s="140"/>
      <c r="HLL28" s="140"/>
      <c r="HLM28" s="140"/>
      <c r="HLN28" s="1"/>
      <c r="HLO28"/>
      <c r="HLP28" s="147"/>
      <c r="HLQ28" s="1"/>
      <c r="HLR28" s="1"/>
      <c r="HLS28" s="1"/>
      <c r="HLT28" s="1"/>
      <c r="HMC28" s="24"/>
      <c r="HMH28" s="1"/>
      <c r="HMI28" s="140"/>
      <c r="HMJ28" s="140"/>
      <c r="HMK28" s="140"/>
      <c r="HML28" s="1"/>
      <c r="HMM28"/>
      <c r="HMN28" s="147"/>
      <c r="HMO28" s="1"/>
      <c r="HMP28" s="1"/>
      <c r="HMQ28" s="1"/>
      <c r="HMR28" s="1"/>
      <c r="HNA28" s="24"/>
      <c r="HNF28" s="1"/>
      <c r="HNG28" s="140"/>
      <c r="HNH28" s="140"/>
      <c r="HNI28" s="140"/>
      <c r="HNJ28" s="1"/>
      <c r="HNK28"/>
      <c r="HNL28" s="147"/>
      <c r="HNM28" s="1"/>
      <c r="HNN28" s="1"/>
      <c r="HNO28" s="1"/>
      <c r="HNP28" s="1"/>
      <c r="HNY28" s="24"/>
      <c r="HOD28" s="1"/>
      <c r="HOE28" s="140"/>
      <c r="HOF28" s="140"/>
      <c r="HOG28" s="140"/>
      <c r="HOH28" s="1"/>
      <c r="HOI28"/>
      <c r="HOJ28" s="147"/>
      <c r="HOK28" s="1"/>
      <c r="HOL28" s="1"/>
      <c r="HOM28" s="1"/>
      <c r="HON28" s="1"/>
      <c r="HOW28" s="24"/>
      <c r="HPB28" s="1"/>
      <c r="HPC28" s="140"/>
      <c r="HPD28" s="140"/>
      <c r="HPE28" s="140"/>
      <c r="HPF28" s="1"/>
      <c r="HPG28"/>
      <c r="HPH28" s="147"/>
      <c r="HPI28" s="1"/>
      <c r="HPJ28" s="1"/>
      <c r="HPK28" s="1"/>
      <c r="HPL28" s="1"/>
      <c r="HPU28" s="24"/>
      <c r="HPZ28" s="1"/>
      <c r="HQA28" s="140"/>
      <c r="HQB28" s="140"/>
      <c r="HQC28" s="140"/>
      <c r="HQD28" s="1"/>
      <c r="HQE28"/>
      <c r="HQF28" s="147"/>
      <c r="HQG28" s="1"/>
      <c r="HQH28" s="1"/>
      <c r="HQI28" s="1"/>
      <c r="HQJ28" s="1"/>
      <c r="HQS28" s="24"/>
      <c r="HQX28" s="1"/>
      <c r="HQY28" s="140"/>
      <c r="HQZ28" s="140"/>
      <c r="HRA28" s="140"/>
      <c r="HRB28" s="1"/>
      <c r="HRC28"/>
      <c r="HRD28" s="147"/>
      <c r="HRE28" s="1"/>
      <c r="HRF28" s="1"/>
      <c r="HRG28" s="1"/>
      <c r="HRH28" s="1"/>
      <c r="HRQ28" s="24"/>
      <c r="HRV28" s="1"/>
      <c r="HRW28" s="140"/>
      <c r="HRX28" s="140"/>
      <c r="HRY28" s="140"/>
      <c r="HRZ28" s="1"/>
      <c r="HSA28"/>
      <c r="HSB28" s="147"/>
      <c r="HSC28" s="1"/>
      <c r="HSD28" s="1"/>
      <c r="HSE28" s="1"/>
      <c r="HSF28" s="1"/>
      <c r="HSO28" s="24"/>
      <c r="HST28" s="1"/>
      <c r="HSU28" s="140"/>
      <c r="HSV28" s="140"/>
      <c r="HSW28" s="140"/>
      <c r="HSX28" s="1"/>
      <c r="HSY28"/>
      <c r="HSZ28" s="147"/>
      <c r="HTA28" s="1"/>
      <c r="HTB28" s="1"/>
      <c r="HTC28" s="1"/>
      <c r="HTD28" s="1"/>
      <c r="HTM28" s="24"/>
      <c r="HTR28" s="1"/>
      <c r="HTS28" s="140"/>
      <c r="HTT28" s="140"/>
      <c r="HTU28" s="140"/>
      <c r="HTV28" s="1"/>
      <c r="HTW28"/>
      <c r="HTX28" s="147"/>
      <c r="HTY28" s="1"/>
      <c r="HTZ28" s="1"/>
      <c r="HUA28" s="1"/>
      <c r="HUB28" s="1"/>
      <c r="HUK28" s="24"/>
      <c r="HUP28" s="1"/>
      <c r="HUQ28" s="140"/>
      <c r="HUR28" s="140"/>
      <c r="HUS28" s="140"/>
      <c r="HUT28" s="1"/>
      <c r="HUU28"/>
      <c r="HUV28" s="147"/>
      <c r="HUW28" s="1"/>
      <c r="HUX28" s="1"/>
      <c r="HUY28" s="1"/>
      <c r="HUZ28" s="1"/>
      <c r="HVI28" s="24"/>
      <c r="HVN28" s="1"/>
      <c r="HVO28" s="140"/>
      <c r="HVP28" s="140"/>
      <c r="HVQ28" s="140"/>
      <c r="HVR28" s="1"/>
      <c r="HVS28"/>
      <c r="HVT28" s="147"/>
      <c r="HVU28" s="1"/>
      <c r="HVV28" s="1"/>
      <c r="HVW28" s="1"/>
      <c r="HVX28" s="1"/>
      <c r="HWG28" s="24"/>
      <c r="HWL28" s="1"/>
      <c r="HWM28" s="140"/>
      <c r="HWN28" s="140"/>
      <c r="HWO28" s="140"/>
      <c r="HWP28" s="1"/>
      <c r="HWQ28"/>
      <c r="HWR28" s="147"/>
      <c r="HWS28" s="1"/>
      <c r="HWT28" s="1"/>
      <c r="HWU28" s="1"/>
      <c r="HWV28" s="1"/>
      <c r="HXE28" s="24"/>
      <c r="HXJ28" s="1"/>
      <c r="HXK28" s="140"/>
      <c r="HXL28" s="140"/>
      <c r="HXM28" s="140"/>
      <c r="HXN28" s="1"/>
      <c r="HXO28"/>
      <c r="HXP28" s="147"/>
      <c r="HXQ28" s="1"/>
      <c r="HXR28" s="1"/>
      <c r="HXS28" s="1"/>
      <c r="HXT28" s="1"/>
      <c r="HYC28" s="24"/>
      <c r="HYH28" s="1"/>
      <c r="HYI28" s="140"/>
      <c r="HYJ28" s="140"/>
      <c r="HYK28" s="140"/>
      <c r="HYL28" s="1"/>
      <c r="HYM28"/>
      <c r="HYN28" s="147"/>
      <c r="HYO28" s="1"/>
      <c r="HYP28" s="1"/>
      <c r="HYQ28" s="1"/>
      <c r="HYR28" s="1"/>
      <c r="HZA28" s="24"/>
      <c r="HZF28" s="1"/>
      <c r="HZG28" s="140"/>
      <c r="HZH28" s="140"/>
      <c r="HZI28" s="140"/>
      <c r="HZJ28" s="1"/>
      <c r="HZK28"/>
      <c r="HZL28" s="147"/>
      <c r="HZM28" s="1"/>
      <c r="HZN28" s="1"/>
      <c r="HZO28" s="1"/>
      <c r="HZP28" s="1"/>
      <c r="HZY28" s="24"/>
      <c r="IAD28" s="1"/>
      <c r="IAE28" s="140"/>
      <c r="IAF28" s="140"/>
      <c r="IAG28" s="140"/>
      <c r="IAH28" s="1"/>
      <c r="IAI28"/>
      <c r="IAJ28" s="147"/>
      <c r="IAK28" s="1"/>
      <c r="IAL28" s="1"/>
      <c r="IAM28" s="1"/>
      <c r="IAN28" s="1"/>
      <c r="IAW28" s="24"/>
      <c r="IBB28" s="1"/>
      <c r="IBC28" s="140"/>
      <c r="IBD28" s="140"/>
      <c r="IBE28" s="140"/>
      <c r="IBF28" s="1"/>
      <c r="IBG28"/>
      <c r="IBH28" s="147"/>
      <c r="IBI28" s="1"/>
      <c r="IBJ28" s="1"/>
      <c r="IBK28" s="1"/>
      <c r="IBL28" s="1"/>
      <c r="IBU28" s="24"/>
      <c r="IBZ28" s="1"/>
      <c r="ICA28" s="140"/>
      <c r="ICB28" s="140"/>
      <c r="ICC28" s="140"/>
      <c r="ICD28" s="1"/>
      <c r="ICE28"/>
      <c r="ICF28" s="147"/>
      <c r="ICG28" s="1"/>
      <c r="ICH28" s="1"/>
      <c r="ICI28" s="1"/>
      <c r="ICJ28" s="1"/>
      <c r="ICS28" s="24"/>
      <c r="ICX28" s="1"/>
      <c r="ICY28" s="140"/>
      <c r="ICZ28" s="140"/>
      <c r="IDA28" s="140"/>
      <c r="IDB28" s="1"/>
      <c r="IDC28"/>
      <c r="IDD28" s="147"/>
      <c r="IDE28" s="1"/>
      <c r="IDF28" s="1"/>
      <c r="IDG28" s="1"/>
      <c r="IDH28" s="1"/>
      <c r="IDQ28" s="24"/>
      <c r="IDV28" s="1"/>
      <c r="IDW28" s="140"/>
      <c r="IDX28" s="140"/>
      <c r="IDY28" s="140"/>
      <c r="IDZ28" s="1"/>
      <c r="IEA28"/>
      <c r="IEB28" s="147"/>
      <c r="IEC28" s="1"/>
      <c r="IED28" s="1"/>
      <c r="IEE28" s="1"/>
      <c r="IEF28" s="1"/>
      <c r="IEO28" s="24"/>
      <c r="IET28" s="1"/>
      <c r="IEU28" s="140"/>
      <c r="IEV28" s="140"/>
      <c r="IEW28" s="140"/>
      <c r="IEX28" s="1"/>
      <c r="IEY28"/>
      <c r="IEZ28" s="147"/>
      <c r="IFA28" s="1"/>
      <c r="IFB28" s="1"/>
      <c r="IFC28" s="1"/>
      <c r="IFD28" s="1"/>
      <c r="IFM28" s="24"/>
      <c r="IFR28" s="1"/>
      <c r="IFS28" s="140"/>
      <c r="IFT28" s="140"/>
      <c r="IFU28" s="140"/>
      <c r="IFV28" s="1"/>
      <c r="IFW28"/>
      <c r="IFX28" s="147"/>
      <c r="IFY28" s="1"/>
      <c r="IFZ28" s="1"/>
      <c r="IGA28" s="1"/>
      <c r="IGB28" s="1"/>
      <c r="IGK28" s="24"/>
      <c r="IGP28" s="1"/>
      <c r="IGQ28" s="140"/>
      <c r="IGR28" s="140"/>
      <c r="IGS28" s="140"/>
      <c r="IGT28" s="1"/>
      <c r="IGU28"/>
      <c r="IGV28" s="147"/>
      <c r="IGW28" s="1"/>
      <c r="IGX28" s="1"/>
      <c r="IGY28" s="1"/>
      <c r="IGZ28" s="1"/>
      <c r="IHI28" s="24"/>
      <c r="IHN28" s="1"/>
      <c r="IHO28" s="140"/>
      <c r="IHP28" s="140"/>
      <c r="IHQ28" s="140"/>
      <c r="IHR28" s="1"/>
      <c r="IHS28"/>
      <c r="IHT28" s="147"/>
      <c r="IHU28" s="1"/>
      <c r="IHV28" s="1"/>
      <c r="IHW28" s="1"/>
      <c r="IHX28" s="1"/>
      <c r="IIG28" s="24"/>
      <c r="IIL28" s="1"/>
      <c r="IIM28" s="140"/>
      <c r="IIN28" s="140"/>
      <c r="IIO28" s="140"/>
      <c r="IIP28" s="1"/>
      <c r="IIQ28"/>
      <c r="IIR28" s="147"/>
      <c r="IIS28" s="1"/>
      <c r="IIT28" s="1"/>
      <c r="IIU28" s="1"/>
      <c r="IIV28" s="1"/>
      <c r="IJE28" s="24"/>
      <c r="IJJ28" s="1"/>
      <c r="IJK28" s="140"/>
      <c r="IJL28" s="140"/>
      <c r="IJM28" s="140"/>
      <c r="IJN28" s="1"/>
      <c r="IJO28"/>
      <c r="IJP28" s="147"/>
      <c r="IJQ28" s="1"/>
      <c r="IJR28" s="1"/>
      <c r="IJS28" s="1"/>
      <c r="IJT28" s="1"/>
      <c r="IKC28" s="24"/>
      <c r="IKH28" s="1"/>
      <c r="IKI28" s="140"/>
      <c r="IKJ28" s="140"/>
      <c r="IKK28" s="140"/>
      <c r="IKL28" s="1"/>
      <c r="IKM28"/>
      <c r="IKN28" s="147"/>
      <c r="IKO28" s="1"/>
      <c r="IKP28" s="1"/>
      <c r="IKQ28" s="1"/>
      <c r="IKR28" s="1"/>
      <c r="ILA28" s="24"/>
      <c r="ILF28" s="1"/>
      <c r="ILG28" s="140"/>
      <c r="ILH28" s="140"/>
      <c r="ILI28" s="140"/>
      <c r="ILJ28" s="1"/>
      <c r="ILK28"/>
      <c r="ILL28" s="147"/>
      <c r="ILM28" s="1"/>
      <c r="ILN28" s="1"/>
      <c r="ILO28" s="1"/>
      <c r="ILP28" s="1"/>
      <c r="ILY28" s="24"/>
      <c r="IMD28" s="1"/>
      <c r="IME28" s="140"/>
      <c r="IMF28" s="140"/>
      <c r="IMG28" s="140"/>
      <c r="IMH28" s="1"/>
      <c r="IMI28"/>
      <c r="IMJ28" s="147"/>
      <c r="IMK28" s="1"/>
      <c r="IML28" s="1"/>
      <c r="IMM28" s="1"/>
      <c r="IMN28" s="1"/>
      <c r="IMW28" s="24"/>
      <c r="INB28" s="1"/>
      <c r="INC28" s="140"/>
      <c r="IND28" s="140"/>
      <c r="INE28" s="140"/>
      <c r="INF28" s="1"/>
      <c r="ING28"/>
      <c r="INH28" s="147"/>
      <c r="INI28" s="1"/>
      <c r="INJ28" s="1"/>
      <c r="INK28" s="1"/>
      <c r="INL28" s="1"/>
      <c r="INU28" s="24"/>
      <c r="INZ28" s="1"/>
      <c r="IOA28" s="140"/>
      <c r="IOB28" s="140"/>
      <c r="IOC28" s="140"/>
      <c r="IOD28" s="1"/>
      <c r="IOE28"/>
      <c r="IOF28" s="147"/>
      <c r="IOG28" s="1"/>
      <c r="IOH28" s="1"/>
      <c r="IOI28" s="1"/>
      <c r="IOJ28" s="1"/>
      <c r="IOS28" s="24"/>
      <c r="IOX28" s="1"/>
      <c r="IOY28" s="140"/>
      <c r="IOZ28" s="140"/>
      <c r="IPA28" s="140"/>
      <c r="IPB28" s="1"/>
      <c r="IPC28"/>
      <c r="IPD28" s="147"/>
      <c r="IPE28" s="1"/>
      <c r="IPF28" s="1"/>
      <c r="IPG28" s="1"/>
      <c r="IPH28" s="1"/>
      <c r="IPQ28" s="24"/>
      <c r="IPV28" s="1"/>
      <c r="IPW28" s="140"/>
      <c r="IPX28" s="140"/>
      <c r="IPY28" s="140"/>
      <c r="IPZ28" s="1"/>
      <c r="IQA28"/>
      <c r="IQB28" s="147"/>
      <c r="IQC28" s="1"/>
      <c r="IQD28" s="1"/>
      <c r="IQE28" s="1"/>
      <c r="IQF28" s="1"/>
      <c r="IQO28" s="24"/>
      <c r="IQT28" s="1"/>
      <c r="IQU28" s="140"/>
      <c r="IQV28" s="140"/>
      <c r="IQW28" s="140"/>
      <c r="IQX28" s="1"/>
      <c r="IQY28"/>
      <c r="IQZ28" s="147"/>
      <c r="IRA28" s="1"/>
      <c r="IRB28" s="1"/>
      <c r="IRC28" s="1"/>
      <c r="IRD28" s="1"/>
      <c r="IRM28" s="24"/>
      <c r="IRR28" s="1"/>
      <c r="IRS28" s="140"/>
      <c r="IRT28" s="140"/>
      <c r="IRU28" s="140"/>
      <c r="IRV28" s="1"/>
      <c r="IRW28"/>
      <c r="IRX28" s="147"/>
      <c r="IRY28" s="1"/>
      <c r="IRZ28" s="1"/>
      <c r="ISA28" s="1"/>
      <c r="ISB28" s="1"/>
      <c r="ISK28" s="24"/>
      <c r="ISP28" s="1"/>
      <c r="ISQ28" s="140"/>
      <c r="ISR28" s="140"/>
      <c r="ISS28" s="140"/>
      <c r="IST28" s="1"/>
      <c r="ISU28"/>
      <c r="ISV28" s="147"/>
      <c r="ISW28" s="1"/>
      <c r="ISX28" s="1"/>
      <c r="ISY28" s="1"/>
      <c r="ISZ28" s="1"/>
      <c r="ITI28" s="24"/>
      <c r="ITN28" s="1"/>
      <c r="ITO28" s="140"/>
      <c r="ITP28" s="140"/>
      <c r="ITQ28" s="140"/>
      <c r="ITR28" s="1"/>
      <c r="ITS28"/>
      <c r="ITT28" s="147"/>
      <c r="ITU28" s="1"/>
      <c r="ITV28" s="1"/>
      <c r="ITW28" s="1"/>
      <c r="ITX28" s="1"/>
      <c r="IUG28" s="24"/>
      <c r="IUL28" s="1"/>
      <c r="IUM28" s="140"/>
      <c r="IUN28" s="140"/>
      <c r="IUO28" s="140"/>
      <c r="IUP28" s="1"/>
      <c r="IUQ28"/>
      <c r="IUR28" s="147"/>
      <c r="IUS28" s="1"/>
      <c r="IUT28" s="1"/>
      <c r="IUU28" s="1"/>
      <c r="IUV28" s="1"/>
      <c r="IVE28" s="24"/>
      <c r="IVJ28" s="1"/>
      <c r="IVK28" s="140"/>
      <c r="IVL28" s="140"/>
      <c r="IVM28" s="140"/>
      <c r="IVN28" s="1"/>
      <c r="IVO28"/>
      <c r="IVP28" s="147"/>
      <c r="IVQ28" s="1"/>
      <c r="IVR28" s="1"/>
      <c r="IVS28" s="1"/>
      <c r="IVT28" s="1"/>
      <c r="IWC28" s="24"/>
      <c r="IWH28" s="1"/>
      <c r="IWI28" s="140"/>
      <c r="IWJ28" s="140"/>
      <c r="IWK28" s="140"/>
      <c r="IWL28" s="1"/>
      <c r="IWM28"/>
      <c r="IWN28" s="147"/>
      <c r="IWO28" s="1"/>
      <c r="IWP28" s="1"/>
      <c r="IWQ28" s="1"/>
      <c r="IWR28" s="1"/>
      <c r="IXA28" s="24"/>
      <c r="IXF28" s="1"/>
      <c r="IXG28" s="140"/>
      <c r="IXH28" s="140"/>
      <c r="IXI28" s="140"/>
      <c r="IXJ28" s="1"/>
      <c r="IXK28"/>
      <c r="IXL28" s="147"/>
      <c r="IXM28" s="1"/>
      <c r="IXN28" s="1"/>
      <c r="IXO28" s="1"/>
      <c r="IXP28" s="1"/>
      <c r="IXY28" s="24"/>
      <c r="IYD28" s="1"/>
      <c r="IYE28" s="140"/>
      <c r="IYF28" s="140"/>
      <c r="IYG28" s="140"/>
      <c r="IYH28" s="1"/>
      <c r="IYI28"/>
      <c r="IYJ28" s="147"/>
      <c r="IYK28" s="1"/>
      <c r="IYL28" s="1"/>
      <c r="IYM28" s="1"/>
      <c r="IYN28" s="1"/>
      <c r="IYW28" s="24"/>
      <c r="IZB28" s="1"/>
      <c r="IZC28" s="140"/>
      <c r="IZD28" s="140"/>
      <c r="IZE28" s="140"/>
      <c r="IZF28" s="1"/>
      <c r="IZG28"/>
      <c r="IZH28" s="147"/>
      <c r="IZI28" s="1"/>
      <c r="IZJ28" s="1"/>
      <c r="IZK28" s="1"/>
      <c r="IZL28" s="1"/>
      <c r="IZU28" s="24"/>
      <c r="IZZ28" s="1"/>
      <c r="JAA28" s="140"/>
      <c r="JAB28" s="140"/>
      <c r="JAC28" s="140"/>
      <c r="JAD28" s="1"/>
      <c r="JAE28"/>
      <c r="JAF28" s="147"/>
      <c r="JAG28" s="1"/>
      <c r="JAH28" s="1"/>
      <c r="JAI28" s="1"/>
      <c r="JAJ28" s="1"/>
      <c r="JAS28" s="24"/>
      <c r="JAX28" s="1"/>
      <c r="JAY28" s="140"/>
      <c r="JAZ28" s="140"/>
      <c r="JBA28" s="140"/>
      <c r="JBB28" s="1"/>
      <c r="JBC28"/>
      <c r="JBD28" s="147"/>
      <c r="JBE28" s="1"/>
      <c r="JBF28" s="1"/>
      <c r="JBG28" s="1"/>
      <c r="JBH28" s="1"/>
      <c r="JBQ28" s="24"/>
      <c r="JBV28" s="1"/>
      <c r="JBW28" s="140"/>
      <c r="JBX28" s="140"/>
      <c r="JBY28" s="140"/>
      <c r="JBZ28" s="1"/>
      <c r="JCA28"/>
      <c r="JCB28" s="147"/>
      <c r="JCC28" s="1"/>
      <c r="JCD28" s="1"/>
      <c r="JCE28" s="1"/>
      <c r="JCF28" s="1"/>
      <c r="JCO28" s="24"/>
      <c r="JCT28" s="1"/>
      <c r="JCU28" s="140"/>
      <c r="JCV28" s="140"/>
      <c r="JCW28" s="140"/>
      <c r="JCX28" s="1"/>
      <c r="JCY28"/>
      <c r="JCZ28" s="147"/>
      <c r="JDA28" s="1"/>
      <c r="JDB28" s="1"/>
      <c r="JDC28" s="1"/>
      <c r="JDD28" s="1"/>
      <c r="JDM28" s="24"/>
      <c r="JDR28" s="1"/>
      <c r="JDS28" s="140"/>
      <c r="JDT28" s="140"/>
      <c r="JDU28" s="140"/>
      <c r="JDV28" s="1"/>
      <c r="JDW28"/>
      <c r="JDX28" s="147"/>
      <c r="JDY28" s="1"/>
      <c r="JDZ28" s="1"/>
      <c r="JEA28" s="1"/>
      <c r="JEB28" s="1"/>
      <c r="JEK28" s="24"/>
      <c r="JEP28" s="1"/>
      <c r="JEQ28" s="140"/>
      <c r="JER28" s="140"/>
      <c r="JES28" s="140"/>
      <c r="JET28" s="1"/>
      <c r="JEU28"/>
      <c r="JEV28" s="147"/>
      <c r="JEW28" s="1"/>
      <c r="JEX28" s="1"/>
      <c r="JEY28" s="1"/>
      <c r="JEZ28" s="1"/>
      <c r="JFI28" s="24"/>
      <c r="JFN28" s="1"/>
      <c r="JFO28" s="140"/>
      <c r="JFP28" s="140"/>
      <c r="JFQ28" s="140"/>
      <c r="JFR28" s="1"/>
      <c r="JFS28"/>
      <c r="JFT28" s="147"/>
      <c r="JFU28" s="1"/>
      <c r="JFV28" s="1"/>
      <c r="JFW28" s="1"/>
      <c r="JFX28" s="1"/>
      <c r="JGG28" s="24"/>
      <c r="JGL28" s="1"/>
      <c r="JGM28" s="140"/>
      <c r="JGN28" s="140"/>
      <c r="JGO28" s="140"/>
      <c r="JGP28" s="1"/>
      <c r="JGQ28"/>
      <c r="JGR28" s="147"/>
      <c r="JGS28" s="1"/>
      <c r="JGT28" s="1"/>
      <c r="JGU28" s="1"/>
      <c r="JGV28" s="1"/>
      <c r="JHE28" s="24"/>
      <c r="JHJ28" s="1"/>
      <c r="JHK28" s="140"/>
      <c r="JHL28" s="140"/>
      <c r="JHM28" s="140"/>
      <c r="JHN28" s="1"/>
      <c r="JHO28"/>
      <c r="JHP28" s="147"/>
      <c r="JHQ28" s="1"/>
      <c r="JHR28" s="1"/>
      <c r="JHS28" s="1"/>
      <c r="JHT28" s="1"/>
      <c r="JIC28" s="24"/>
      <c r="JIH28" s="1"/>
      <c r="JII28" s="140"/>
      <c r="JIJ28" s="140"/>
      <c r="JIK28" s="140"/>
      <c r="JIL28" s="1"/>
      <c r="JIM28"/>
      <c r="JIN28" s="147"/>
      <c r="JIO28" s="1"/>
      <c r="JIP28" s="1"/>
      <c r="JIQ28" s="1"/>
      <c r="JIR28" s="1"/>
      <c r="JJA28" s="24"/>
      <c r="JJF28" s="1"/>
      <c r="JJG28" s="140"/>
      <c r="JJH28" s="140"/>
      <c r="JJI28" s="140"/>
      <c r="JJJ28" s="1"/>
      <c r="JJK28"/>
      <c r="JJL28" s="147"/>
      <c r="JJM28" s="1"/>
      <c r="JJN28" s="1"/>
      <c r="JJO28" s="1"/>
      <c r="JJP28" s="1"/>
      <c r="JJY28" s="24"/>
      <c r="JKD28" s="1"/>
      <c r="JKE28" s="140"/>
      <c r="JKF28" s="140"/>
      <c r="JKG28" s="140"/>
      <c r="JKH28" s="1"/>
      <c r="JKI28"/>
      <c r="JKJ28" s="147"/>
      <c r="JKK28" s="1"/>
      <c r="JKL28" s="1"/>
      <c r="JKM28" s="1"/>
      <c r="JKN28" s="1"/>
      <c r="JKW28" s="24"/>
      <c r="JLB28" s="1"/>
      <c r="JLC28" s="140"/>
      <c r="JLD28" s="140"/>
      <c r="JLE28" s="140"/>
      <c r="JLF28" s="1"/>
      <c r="JLG28"/>
      <c r="JLH28" s="147"/>
      <c r="JLI28" s="1"/>
      <c r="JLJ28" s="1"/>
      <c r="JLK28" s="1"/>
      <c r="JLL28" s="1"/>
      <c r="JLU28" s="24"/>
      <c r="JLZ28" s="1"/>
      <c r="JMA28" s="140"/>
      <c r="JMB28" s="140"/>
      <c r="JMC28" s="140"/>
      <c r="JMD28" s="1"/>
      <c r="JME28"/>
      <c r="JMF28" s="147"/>
      <c r="JMG28" s="1"/>
      <c r="JMH28" s="1"/>
      <c r="JMI28" s="1"/>
      <c r="JMJ28" s="1"/>
      <c r="JMS28" s="24"/>
      <c r="JMX28" s="1"/>
      <c r="JMY28" s="140"/>
      <c r="JMZ28" s="140"/>
      <c r="JNA28" s="140"/>
      <c r="JNB28" s="1"/>
      <c r="JNC28"/>
      <c r="JND28" s="147"/>
      <c r="JNE28" s="1"/>
      <c r="JNF28" s="1"/>
      <c r="JNG28" s="1"/>
      <c r="JNH28" s="1"/>
      <c r="JNQ28" s="24"/>
      <c r="JNV28" s="1"/>
      <c r="JNW28" s="140"/>
      <c r="JNX28" s="140"/>
      <c r="JNY28" s="140"/>
      <c r="JNZ28" s="1"/>
      <c r="JOA28"/>
      <c r="JOB28" s="147"/>
      <c r="JOC28" s="1"/>
      <c r="JOD28" s="1"/>
      <c r="JOE28" s="1"/>
      <c r="JOF28" s="1"/>
      <c r="JOO28" s="24"/>
      <c r="JOT28" s="1"/>
      <c r="JOU28" s="140"/>
      <c r="JOV28" s="140"/>
      <c r="JOW28" s="140"/>
      <c r="JOX28" s="1"/>
      <c r="JOY28"/>
      <c r="JOZ28" s="147"/>
      <c r="JPA28" s="1"/>
      <c r="JPB28" s="1"/>
      <c r="JPC28" s="1"/>
      <c r="JPD28" s="1"/>
      <c r="JPM28" s="24"/>
      <c r="JPR28" s="1"/>
      <c r="JPS28" s="140"/>
      <c r="JPT28" s="140"/>
      <c r="JPU28" s="140"/>
      <c r="JPV28" s="1"/>
      <c r="JPW28"/>
      <c r="JPX28" s="147"/>
      <c r="JPY28" s="1"/>
      <c r="JPZ28" s="1"/>
      <c r="JQA28" s="1"/>
      <c r="JQB28" s="1"/>
      <c r="JQK28" s="24"/>
      <c r="JQP28" s="1"/>
      <c r="JQQ28" s="140"/>
      <c r="JQR28" s="140"/>
      <c r="JQS28" s="140"/>
      <c r="JQT28" s="1"/>
      <c r="JQU28"/>
      <c r="JQV28" s="147"/>
      <c r="JQW28" s="1"/>
      <c r="JQX28" s="1"/>
      <c r="JQY28" s="1"/>
      <c r="JQZ28" s="1"/>
      <c r="JRI28" s="24"/>
      <c r="JRN28" s="1"/>
      <c r="JRO28" s="140"/>
      <c r="JRP28" s="140"/>
      <c r="JRQ28" s="140"/>
      <c r="JRR28" s="1"/>
      <c r="JRS28"/>
      <c r="JRT28" s="147"/>
      <c r="JRU28" s="1"/>
      <c r="JRV28" s="1"/>
      <c r="JRW28" s="1"/>
      <c r="JRX28" s="1"/>
      <c r="JSG28" s="24"/>
      <c r="JSL28" s="1"/>
      <c r="JSM28" s="140"/>
      <c r="JSN28" s="140"/>
      <c r="JSO28" s="140"/>
      <c r="JSP28" s="1"/>
      <c r="JSQ28"/>
      <c r="JSR28" s="147"/>
      <c r="JSS28" s="1"/>
      <c r="JST28" s="1"/>
      <c r="JSU28" s="1"/>
      <c r="JSV28" s="1"/>
      <c r="JTE28" s="24"/>
      <c r="JTJ28" s="1"/>
      <c r="JTK28" s="140"/>
      <c r="JTL28" s="140"/>
      <c r="JTM28" s="140"/>
      <c r="JTN28" s="1"/>
      <c r="JTO28"/>
      <c r="JTP28" s="147"/>
      <c r="JTQ28" s="1"/>
      <c r="JTR28" s="1"/>
      <c r="JTS28" s="1"/>
      <c r="JTT28" s="1"/>
      <c r="JUC28" s="24"/>
      <c r="JUH28" s="1"/>
      <c r="JUI28" s="140"/>
      <c r="JUJ28" s="140"/>
      <c r="JUK28" s="140"/>
      <c r="JUL28" s="1"/>
      <c r="JUM28"/>
      <c r="JUN28" s="147"/>
      <c r="JUO28" s="1"/>
      <c r="JUP28" s="1"/>
      <c r="JUQ28" s="1"/>
      <c r="JUR28" s="1"/>
      <c r="JVA28" s="24"/>
      <c r="JVF28" s="1"/>
      <c r="JVG28" s="140"/>
      <c r="JVH28" s="140"/>
      <c r="JVI28" s="140"/>
      <c r="JVJ28" s="1"/>
      <c r="JVK28"/>
      <c r="JVL28" s="147"/>
      <c r="JVM28" s="1"/>
      <c r="JVN28" s="1"/>
      <c r="JVO28" s="1"/>
      <c r="JVP28" s="1"/>
      <c r="JVY28" s="24"/>
      <c r="JWD28" s="1"/>
      <c r="JWE28" s="140"/>
      <c r="JWF28" s="140"/>
      <c r="JWG28" s="140"/>
      <c r="JWH28" s="1"/>
      <c r="JWI28"/>
      <c r="JWJ28" s="147"/>
      <c r="JWK28" s="1"/>
      <c r="JWL28" s="1"/>
      <c r="JWM28" s="1"/>
      <c r="JWN28" s="1"/>
      <c r="JWW28" s="24"/>
      <c r="JXB28" s="1"/>
      <c r="JXC28" s="140"/>
      <c r="JXD28" s="140"/>
      <c r="JXE28" s="140"/>
      <c r="JXF28" s="1"/>
      <c r="JXG28"/>
      <c r="JXH28" s="147"/>
      <c r="JXI28" s="1"/>
      <c r="JXJ28" s="1"/>
      <c r="JXK28" s="1"/>
      <c r="JXL28" s="1"/>
      <c r="JXU28" s="24"/>
      <c r="JXZ28" s="1"/>
      <c r="JYA28" s="140"/>
      <c r="JYB28" s="140"/>
      <c r="JYC28" s="140"/>
      <c r="JYD28" s="1"/>
      <c r="JYE28"/>
      <c r="JYF28" s="147"/>
      <c r="JYG28" s="1"/>
      <c r="JYH28" s="1"/>
      <c r="JYI28" s="1"/>
      <c r="JYJ28" s="1"/>
      <c r="JYS28" s="24"/>
      <c r="JYX28" s="1"/>
      <c r="JYY28" s="140"/>
      <c r="JYZ28" s="140"/>
      <c r="JZA28" s="140"/>
      <c r="JZB28" s="1"/>
      <c r="JZC28"/>
      <c r="JZD28" s="147"/>
      <c r="JZE28" s="1"/>
      <c r="JZF28" s="1"/>
      <c r="JZG28" s="1"/>
      <c r="JZH28" s="1"/>
      <c r="JZQ28" s="24"/>
      <c r="JZV28" s="1"/>
      <c r="JZW28" s="140"/>
      <c r="JZX28" s="140"/>
      <c r="JZY28" s="140"/>
      <c r="JZZ28" s="1"/>
      <c r="KAA28"/>
      <c r="KAB28" s="147"/>
      <c r="KAC28" s="1"/>
      <c r="KAD28" s="1"/>
      <c r="KAE28" s="1"/>
      <c r="KAF28" s="1"/>
      <c r="KAO28" s="24"/>
      <c r="KAT28" s="1"/>
      <c r="KAU28" s="140"/>
      <c r="KAV28" s="140"/>
      <c r="KAW28" s="140"/>
      <c r="KAX28" s="1"/>
      <c r="KAY28"/>
      <c r="KAZ28" s="147"/>
      <c r="KBA28" s="1"/>
      <c r="KBB28" s="1"/>
      <c r="KBC28" s="1"/>
      <c r="KBD28" s="1"/>
      <c r="KBM28" s="24"/>
      <c r="KBR28" s="1"/>
      <c r="KBS28" s="140"/>
      <c r="KBT28" s="140"/>
      <c r="KBU28" s="140"/>
      <c r="KBV28" s="1"/>
      <c r="KBW28"/>
      <c r="KBX28" s="147"/>
      <c r="KBY28" s="1"/>
      <c r="KBZ28" s="1"/>
      <c r="KCA28" s="1"/>
      <c r="KCB28" s="1"/>
      <c r="KCK28" s="24"/>
      <c r="KCP28" s="1"/>
      <c r="KCQ28" s="140"/>
      <c r="KCR28" s="140"/>
      <c r="KCS28" s="140"/>
      <c r="KCT28" s="1"/>
      <c r="KCU28"/>
      <c r="KCV28" s="147"/>
      <c r="KCW28" s="1"/>
      <c r="KCX28" s="1"/>
      <c r="KCY28" s="1"/>
      <c r="KCZ28" s="1"/>
      <c r="KDI28" s="24"/>
      <c r="KDN28" s="1"/>
      <c r="KDO28" s="140"/>
      <c r="KDP28" s="140"/>
      <c r="KDQ28" s="140"/>
      <c r="KDR28" s="1"/>
      <c r="KDS28"/>
      <c r="KDT28" s="147"/>
      <c r="KDU28" s="1"/>
      <c r="KDV28" s="1"/>
      <c r="KDW28" s="1"/>
      <c r="KDX28" s="1"/>
      <c r="KEG28" s="24"/>
      <c r="KEL28" s="1"/>
      <c r="KEM28" s="140"/>
      <c r="KEN28" s="140"/>
      <c r="KEO28" s="140"/>
      <c r="KEP28" s="1"/>
      <c r="KEQ28"/>
      <c r="KER28" s="147"/>
      <c r="KES28" s="1"/>
      <c r="KET28" s="1"/>
      <c r="KEU28" s="1"/>
      <c r="KEV28" s="1"/>
      <c r="KFE28" s="24"/>
      <c r="KFJ28" s="1"/>
      <c r="KFK28" s="140"/>
      <c r="KFL28" s="140"/>
      <c r="KFM28" s="140"/>
      <c r="KFN28" s="1"/>
      <c r="KFO28"/>
      <c r="KFP28" s="147"/>
      <c r="KFQ28" s="1"/>
      <c r="KFR28" s="1"/>
      <c r="KFS28" s="1"/>
      <c r="KFT28" s="1"/>
      <c r="KGC28" s="24"/>
      <c r="KGH28" s="1"/>
      <c r="KGI28" s="140"/>
      <c r="KGJ28" s="140"/>
      <c r="KGK28" s="140"/>
      <c r="KGL28" s="1"/>
      <c r="KGM28"/>
      <c r="KGN28" s="147"/>
      <c r="KGO28" s="1"/>
      <c r="KGP28" s="1"/>
      <c r="KGQ28" s="1"/>
      <c r="KGR28" s="1"/>
      <c r="KHA28" s="24"/>
      <c r="KHF28" s="1"/>
      <c r="KHG28" s="140"/>
      <c r="KHH28" s="140"/>
      <c r="KHI28" s="140"/>
      <c r="KHJ28" s="1"/>
      <c r="KHK28"/>
      <c r="KHL28" s="147"/>
      <c r="KHM28" s="1"/>
      <c r="KHN28" s="1"/>
      <c r="KHO28" s="1"/>
      <c r="KHP28" s="1"/>
      <c r="KHY28" s="24"/>
      <c r="KID28" s="1"/>
      <c r="KIE28" s="140"/>
      <c r="KIF28" s="140"/>
      <c r="KIG28" s="140"/>
      <c r="KIH28" s="1"/>
      <c r="KII28"/>
      <c r="KIJ28" s="147"/>
      <c r="KIK28" s="1"/>
      <c r="KIL28" s="1"/>
      <c r="KIM28" s="1"/>
      <c r="KIN28" s="1"/>
      <c r="KIW28" s="24"/>
      <c r="KJB28" s="1"/>
      <c r="KJC28" s="140"/>
      <c r="KJD28" s="140"/>
      <c r="KJE28" s="140"/>
      <c r="KJF28" s="1"/>
      <c r="KJG28"/>
      <c r="KJH28" s="147"/>
      <c r="KJI28" s="1"/>
      <c r="KJJ28" s="1"/>
      <c r="KJK28" s="1"/>
      <c r="KJL28" s="1"/>
      <c r="KJU28" s="24"/>
      <c r="KJZ28" s="1"/>
      <c r="KKA28" s="140"/>
      <c r="KKB28" s="140"/>
      <c r="KKC28" s="140"/>
      <c r="KKD28" s="1"/>
      <c r="KKE28"/>
      <c r="KKF28" s="147"/>
      <c r="KKG28" s="1"/>
      <c r="KKH28" s="1"/>
      <c r="KKI28" s="1"/>
      <c r="KKJ28" s="1"/>
      <c r="KKS28" s="24"/>
      <c r="KKX28" s="1"/>
      <c r="KKY28" s="140"/>
      <c r="KKZ28" s="140"/>
      <c r="KLA28" s="140"/>
      <c r="KLB28" s="1"/>
      <c r="KLC28"/>
      <c r="KLD28" s="147"/>
      <c r="KLE28" s="1"/>
      <c r="KLF28" s="1"/>
      <c r="KLG28" s="1"/>
      <c r="KLH28" s="1"/>
      <c r="KLQ28" s="24"/>
      <c r="KLV28" s="1"/>
      <c r="KLW28" s="140"/>
      <c r="KLX28" s="140"/>
      <c r="KLY28" s="140"/>
      <c r="KLZ28" s="1"/>
      <c r="KMA28"/>
      <c r="KMB28" s="147"/>
      <c r="KMC28" s="1"/>
      <c r="KMD28" s="1"/>
      <c r="KME28" s="1"/>
      <c r="KMF28" s="1"/>
      <c r="KMO28" s="24"/>
      <c r="KMT28" s="1"/>
      <c r="KMU28" s="140"/>
      <c r="KMV28" s="140"/>
      <c r="KMW28" s="140"/>
      <c r="KMX28" s="1"/>
      <c r="KMY28"/>
      <c r="KMZ28" s="147"/>
      <c r="KNA28" s="1"/>
      <c r="KNB28" s="1"/>
      <c r="KNC28" s="1"/>
      <c r="KND28" s="1"/>
      <c r="KNM28" s="24"/>
      <c r="KNR28" s="1"/>
      <c r="KNS28" s="140"/>
      <c r="KNT28" s="140"/>
      <c r="KNU28" s="140"/>
      <c r="KNV28" s="1"/>
      <c r="KNW28"/>
      <c r="KNX28" s="147"/>
      <c r="KNY28" s="1"/>
      <c r="KNZ28" s="1"/>
      <c r="KOA28" s="1"/>
      <c r="KOB28" s="1"/>
      <c r="KOK28" s="24"/>
      <c r="KOP28" s="1"/>
      <c r="KOQ28" s="140"/>
      <c r="KOR28" s="140"/>
      <c r="KOS28" s="140"/>
      <c r="KOT28" s="1"/>
      <c r="KOU28"/>
      <c r="KOV28" s="147"/>
      <c r="KOW28" s="1"/>
      <c r="KOX28" s="1"/>
      <c r="KOY28" s="1"/>
      <c r="KOZ28" s="1"/>
      <c r="KPI28" s="24"/>
      <c r="KPN28" s="1"/>
      <c r="KPO28" s="140"/>
      <c r="KPP28" s="140"/>
      <c r="KPQ28" s="140"/>
      <c r="KPR28" s="1"/>
      <c r="KPS28"/>
      <c r="KPT28" s="147"/>
      <c r="KPU28" s="1"/>
      <c r="KPV28" s="1"/>
      <c r="KPW28" s="1"/>
      <c r="KPX28" s="1"/>
      <c r="KQG28" s="24"/>
      <c r="KQL28" s="1"/>
      <c r="KQM28" s="140"/>
      <c r="KQN28" s="140"/>
      <c r="KQO28" s="140"/>
      <c r="KQP28" s="1"/>
      <c r="KQQ28"/>
      <c r="KQR28" s="147"/>
      <c r="KQS28" s="1"/>
      <c r="KQT28" s="1"/>
      <c r="KQU28" s="1"/>
      <c r="KQV28" s="1"/>
      <c r="KRE28" s="24"/>
      <c r="KRJ28" s="1"/>
      <c r="KRK28" s="140"/>
      <c r="KRL28" s="140"/>
      <c r="KRM28" s="140"/>
      <c r="KRN28" s="1"/>
      <c r="KRO28"/>
      <c r="KRP28" s="147"/>
      <c r="KRQ28" s="1"/>
      <c r="KRR28" s="1"/>
      <c r="KRS28" s="1"/>
      <c r="KRT28" s="1"/>
      <c r="KSC28" s="24"/>
      <c r="KSH28" s="1"/>
      <c r="KSI28" s="140"/>
      <c r="KSJ28" s="140"/>
      <c r="KSK28" s="140"/>
      <c r="KSL28" s="1"/>
      <c r="KSM28"/>
      <c r="KSN28" s="147"/>
      <c r="KSO28" s="1"/>
      <c r="KSP28" s="1"/>
      <c r="KSQ28" s="1"/>
      <c r="KSR28" s="1"/>
      <c r="KTA28" s="24"/>
      <c r="KTF28" s="1"/>
      <c r="KTG28" s="140"/>
      <c r="KTH28" s="140"/>
      <c r="KTI28" s="140"/>
      <c r="KTJ28" s="1"/>
      <c r="KTK28"/>
      <c r="KTL28" s="147"/>
      <c r="KTM28" s="1"/>
      <c r="KTN28" s="1"/>
      <c r="KTO28" s="1"/>
      <c r="KTP28" s="1"/>
      <c r="KTY28" s="24"/>
      <c r="KUD28" s="1"/>
      <c r="KUE28" s="140"/>
      <c r="KUF28" s="140"/>
      <c r="KUG28" s="140"/>
      <c r="KUH28" s="1"/>
      <c r="KUI28"/>
      <c r="KUJ28" s="147"/>
      <c r="KUK28" s="1"/>
      <c r="KUL28" s="1"/>
      <c r="KUM28" s="1"/>
      <c r="KUN28" s="1"/>
      <c r="KUW28" s="24"/>
      <c r="KVB28" s="1"/>
      <c r="KVC28" s="140"/>
      <c r="KVD28" s="140"/>
      <c r="KVE28" s="140"/>
      <c r="KVF28" s="1"/>
      <c r="KVG28"/>
      <c r="KVH28" s="147"/>
      <c r="KVI28" s="1"/>
      <c r="KVJ28" s="1"/>
      <c r="KVK28" s="1"/>
      <c r="KVL28" s="1"/>
      <c r="KVU28" s="24"/>
      <c r="KVZ28" s="1"/>
      <c r="KWA28" s="140"/>
      <c r="KWB28" s="140"/>
      <c r="KWC28" s="140"/>
      <c r="KWD28" s="1"/>
      <c r="KWE28"/>
      <c r="KWF28" s="147"/>
      <c r="KWG28" s="1"/>
      <c r="KWH28" s="1"/>
      <c r="KWI28" s="1"/>
      <c r="KWJ28" s="1"/>
      <c r="KWS28" s="24"/>
      <c r="KWX28" s="1"/>
      <c r="KWY28" s="140"/>
      <c r="KWZ28" s="140"/>
      <c r="KXA28" s="140"/>
      <c r="KXB28" s="1"/>
      <c r="KXC28"/>
      <c r="KXD28" s="147"/>
      <c r="KXE28" s="1"/>
      <c r="KXF28" s="1"/>
      <c r="KXG28" s="1"/>
      <c r="KXH28" s="1"/>
      <c r="KXQ28" s="24"/>
      <c r="KXV28" s="1"/>
      <c r="KXW28" s="140"/>
      <c r="KXX28" s="140"/>
      <c r="KXY28" s="140"/>
      <c r="KXZ28" s="1"/>
      <c r="KYA28"/>
      <c r="KYB28" s="147"/>
      <c r="KYC28" s="1"/>
      <c r="KYD28" s="1"/>
      <c r="KYE28" s="1"/>
      <c r="KYF28" s="1"/>
      <c r="KYO28" s="24"/>
      <c r="KYT28" s="1"/>
      <c r="KYU28" s="140"/>
      <c r="KYV28" s="140"/>
      <c r="KYW28" s="140"/>
      <c r="KYX28" s="1"/>
      <c r="KYY28"/>
      <c r="KYZ28" s="147"/>
      <c r="KZA28" s="1"/>
      <c r="KZB28" s="1"/>
      <c r="KZC28" s="1"/>
      <c r="KZD28" s="1"/>
      <c r="KZM28" s="24"/>
      <c r="KZR28" s="1"/>
      <c r="KZS28" s="140"/>
      <c r="KZT28" s="140"/>
      <c r="KZU28" s="140"/>
      <c r="KZV28" s="1"/>
      <c r="KZW28"/>
      <c r="KZX28" s="147"/>
      <c r="KZY28" s="1"/>
      <c r="KZZ28" s="1"/>
      <c r="LAA28" s="1"/>
      <c r="LAB28" s="1"/>
      <c r="LAK28" s="24"/>
      <c r="LAP28" s="1"/>
      <c r="LAQ28" s="140"/>
      <c r="LAR28" s="140"/>
      <c r="LAS28" s="140"/>
      <c r="LAT28" s="1"/>
      <c r="LAU28"/>
      <c r="LAV28" s="147"/>
      <c r="LAW28" s="1"/>
      <c r="LAX28" s="1"/>
      <c r="LAY28" s="1"/>
      <c r="LAZ28" s="1"/>
      <c r="LBI28" s="24"/>
      <c r="LBN28" s="1"/>
      <c r="LBO28" s="140"/>
      <c r="LBP28" s="140"/>
      <c r="LBQ28" s="140"/>
      <c r="LBR28" s="1"/>
      <c r="LBS28"/>
      <c r="LBT28" s="147"/>
      <c r="LBU28" s="1"/>
      <c r="LBV28" s="1"/>
      <c r="LBW28" s="1"/>
      <c r="LBX28" s="1"/>
      <c r="LCG28" s="24"/>
      <c r="LCL28" s="1"/>
      <c r="LCM28" s="140"/>
      <c r="LCN28" s="140"/>
      <c r="LCO28" s="140"/>
      <c r="LCP28" s="1"/>
      <c r="LCQ28"/>
      <c r="LCR28" s="147"/>
      <c r="LCS28" s="1"/>
      <c r="LCT28" s="1"/>
      <c r="LCU28" s="1"/>
      <c r="LCV28" s="1"/>
      <c r="LDE28" s="24"/>
      <c r="LDJ28" s="1"/>
      <c r="LDK28" s="140"/>
      <c r="LDL28" s="140"/>
      <c r="LDM28" s="140"/>
      <c r="LDN28" s="1"/>
      <c r="LDO28"/>
      <c r="LDP28" s="147"/>
      <c r="LDQ28" s="1"/>
      <c r="LDR28" s="1"/>
      <c r="LDS28" s="1"/>
      <c r="LDT28" s="1"/>
      <c r="LEC28" s="24"/>
      <c r="LEH28" s="1"/>
      <c r="LEI28" s="140"/>
      <c r="LEJ28" s="140"/>
      <c r="LEK28" s="140"/>
      <c r="LEL28" s="1"/>
      <c r="LEM28"/>
      <c r="LEN28" s="147"/>
      <c r="LEO28" s="1"/>
      <c r="LEP28" s="1"/>
      <c r="LEQ28" s="1"/>
      <c r="LER28" s="1"/>
      <c r="LFA28" s="24"/>
      <c r="LFF28" s="1"/>
      <c r="LFG28" s="140"/>
      <c r="LFH28" s="140"/>
      <c r="LFI28" s="140"/>
      <c r="LFJ28" s="1"/>
      <c r="LFK28"/>
      <c r="LFL28" s="147"/>
      <c r="LFM28" s="1"/>
      <c r="LFN28" s="1"/>
      <c r="LFO28" s="1"/>
      <c r="LFP28" s="1"/>
      <c r="LFY28" s="24"/>
      <c r="LGD28" s="1"/>
      <c r="LGE28" s="140"/>
      <c r="LGF28" s="140"/>
      <c r="LGG28" s="140"/>
      <c r="LGH28" s="1"/>
      <c r="LGI28"/>
      <c r="LGJ28" s="147"/>
      <c r="LGK28" s="1"/>
      <c r="LGL28" s="1"/>
      <c r="LGM28" s="1"/>
      <c r="LGN28" s="1"/>
      <c r="LGW28" s="24"/>
      <c r="LHB28" s="1"/>
      <c r="LHC28" s="140"/>
      <c r="LHD28" s="140"/>
      <c r="LHE28" s="140"/>
      <c r="LHF28" s="1"/>
      <c r="LHG28"/>
      <c r="LHH28" s="147"/>
      <c r="LHI28" s="1"/>
      <c r="LHJ28" s="1"/>
      <c r="LHK28" s="1"/>
      <c r="LHL28" s="1"/>
      <c r="LHU28" s="24"/>
      <c r="LHZ28" s="1"/>
      <c r="LIA28" s="140"/>
      <c r="LIB28" s="140"/>
      <c r="LIC28" s="140"/>
      <c r="LID28" s="1"/>
      <c r="LIE28"/>
      <c r="LIF28" s="147"/>
      <c r="LIG28" s="1"/>
      <c r="LIH28" s="1"/>
      <c r="LII28" s="1"/>
      <c r="LIJ28" s="1"/>
      <c r="LIS28" s="24"/>
      <c r="LIX28" s="1"/>
      <c r="LIY28" s="140"/>
      <c r="LIZ28" s="140"/>
      <c r="LJA28" s="140"/>
      <c r="LJB28" s="1"/>
      <c r="LJC28"/>
      <c r="LJD28" s="147"/>
      <c r="LJE28" s="1"/>
      <c r="LJF28" s="1"/>
      <c r="LJG28" s="1"/>
      <c r="LJH28" s="1"/>
      <c r="LJQ28" s="24"/>
      <c r="LJV28" s="1"/>
      <c r="LJW28" s="140"/>
      <c r="LJX28" s="140"/>
      <c r="LJY28" s="140"/>
      <c r="LJZ28" s="1"/>
      <c r="LKA28"/>
      <c r="LKB28" s="147"/>
      <c r="LKC28" s="1"/>
      <c r="LKD28" s="1"/>
      <c r="LKE28" s="1"/>
      <c r="LKF28" s="1"/>
      <c r="LKO28" s="24"/>
      <c r="LKT28" s="1"/>
      <c r="LKU28" s="140"/>
      <c r="LKV28" s="140"/>
      <c r="LKW28" s="140"/>
      <c r="LKX28" s="1"/>
      <c r="LKY28"/>
      <c r="LKZ28" s="147"/>
      <c r="LLA28" s="1"/>
      <c r="LLB28" s="1"/>
      <c r="LLC28" s="1"/>
      <c r="LLD28" s="1"/>
      <c r="LLM28" s="24"/>
      <c r="LLR28" s="1"/>
      <c r="LLS28" s="140"/>
      <c r="LLT28" s="140"/>
      <c r="LLU28" s="140"/>
      <c r="LLV28" s="1"/>
      <c r="LLW28"/>
      <c r="LLX28" s="147"/>
      <c r="LLY28" s="1"/>
      <c r="LLZ28" s="1"/>
      <c r="LMA28" s="1"/>
      <c r="LMB28" s="1"/>
      <c r="LMK28" s="24"/>
      <c r="LMP28" s="1"/>
      <c r="LMQ28" s="140"/>
      <c r="LMR28" s="140"/>
      <c r="LMS28" s="140"/>
      <c r="LMT28" s="1"/>
      <c r="LMU28"/>
      <c r="LMV28" s="147"/>
      <c r="LMW28" s="1"/>
      <c r="LMX28" s="1"/>
      <c r="LMY28" s="1"/>
      <c r="LMZ28" s="1"/>
      <c r="LNI28" s="24"/>
      <c r="LNN28" s="1"/>
      <c r="LNO28" s="140"/>
      <c r="LNP28" s="140"/>
      <c r="LNQ28" s="140"/>
      <c r="LNR28" s="1"/>
      <c r="LNS28"/>
      <c r="LNT28" s="147"/>
      <c r="LNU28" s="1"/>
      <c r="LNV28" s="1"/>
      <c r="LNW28" s="1"/>
      <c r="LNX28" s="1"/>
      <c r="LOG28" s="24"/>
      <c r="LOL28" s="1"/>
      <c r="LOM28" s="140"/>
      <c r="LON28" s="140"/>
      <c r="LOO28" s="140"/>
      <c r="LOP28" s="1"/>
      <c r="LOQ28"/>
      <c r="LOR28" s="147"/>
      <c r="LOS28" s="1"/>
      <c r="LOT28" s="1"/>
      <c r="LOU28" s="1"/>
      <c r="LOV28" s="1"/>
      <c r="LPE28" s="24"/>
      <c r="LPJ28" s="1"/>
      <c r="LPK28" s="140"/>
      <c r="LPL28" s="140"/>
      <c r="LPM28" s="140"/>
      <c r="LPN28" s="1"/>
      <c r="LPO28"/>
      <c r="LPP28" s="147"/>
      <c r="LPQ28" s="1"/>
      <c r="LPR28" s="1"/>
      <c r="LPS28" s="1"/>
      <c r="LPT28" s="1"/>
      <c r="LQC28" s="24"/>
      <c r="LQH28" s="1"/>
      <c r="LQI28" s="140"/>
      <c r="LQJ28" s="140"/>
      <c r="LQK28" s="140"/>
      <c r="LQL28" s="1"/>
      <c r="LQM28"/>
      <c r="LQN28" s="147"/>
      <c r="LQO28" s="1"/>
      <c r="LQP28" s="1"/>
      <c r="LQQ28" s="1"/>
      <c r="LQR28" s="1"/>
      <c r="LRA28" s="24"/>
      <c r="LRF28" s="1"/>
      <c r="LRG28" s="140"/>
      <c r="LRH28" s="140"/>
      <c r="LRI28" s="140"/>
      <c r="LRJ28" s="1"/>
      <c r="LRK28"/>
      <c r="LRL28" s="147"/>
      <c r="LRM28" s="1"/>
      <c r="LRN28" s="1"/>
      <c r="LRO28" s="1"/>
      <c r="LRP28" s="1"/>
      <c r="LRY28" s="24"/>
      <c r="LSD28" s="1"/>
      <c r="LSE28" s="140"/>
      <c r="LSF28" s="140"/>
      <c r="LSG28" s="140"/>
      <c r="LSH28" s="1"/>
      <c r="LSI28"/>
      <c r="LSJ28" s="147"/>
      <c r="LSK28" s="1"/>
      <c r="LSL28" s="1"/>
      <c r="LSM28" s="1"/>
      <c r="LSN28" s="1"/>
      <c r="LSW28" s="24"/>
      <c r="LTB28" s="1"/>
      <c r="LTC28" s="140"/>
      <c r="LTD28" s="140"/>
      <c r="LTE28" s="140"/>
      <c r="LTF28" s="1"/>
      <c r="LTG28"/>
      <c r="LTH28" s="147"/>
      <c r="LTI28" s="1"/>
      <c r="LTJ28" s="1"/>
      <c r="LTK28" s="1"/>
      <c r="LTL28" s="1"/>
      <c r="LTU28" s="24"/>
      <c r="LTZ28" s="1"/>
      <c r="LUA28" s="140"/>
      <c r="LUB28" s="140"/>
      <c r="LUC28" s="140"/>
      <c r="LUD28" s="1"/>
      <c r="LUE28"/>
      <c r="LUF28" s="147"/>
      <c r="LUG28" s="1"/>
      <c r="LUH28" s="1"/>
      <c r="LUI28" s="1"/>
      <c r="LUJ28" s="1"/>
      <c r="LUS28" s="24"/>
      <c r="LUX28" s="1"/>
      <c r="LUY28" s="140"/>
      <c r="LUZ28" s="140"/>
      <c r="LVA28" s="140"/>
      <c r="LVB28" s="1"/>
      <c r="LVC28"/>
      <c r="LVD28" s="147"/>
      <c r="LVE28" s="1"/>
      <c r="LVF28" s="1"/>
      <c r="LVG28" s="1"/>
      <c r="LVH28" s="1"/>
      <c r="LVQ28" s="24"/>
      <c r="LVV28" s="1"/>
      <c r="LVW28" s="140"/>
      <c r="LVX28" s="140"/>
      <c r="LVY28" s="140"/>
      <c r="LVZ28" s="1"/>
      <c r="LWA28"/>
      <c r="LWB28" s="147"/>
      <c r="LWC28" s="1"/>
      <c r="LWD28" s="1"/>
      <c r="LWE28" s="1"/>
      <c r="LWF28" s="1"/>
      <c r="LWO28" s="24"/>
      <c r="LWT28" s="1"/>
      <c r="LWU28" s="140"/>
      <c r="LWV28" s="140"/>
      <c r="LWW28" s="140"/>
      <c r="LWX28" s="1"/>
      <c r="LWY28"/>
      <c r="LWZ28" s="147"/>
      <c r="LXA28" s="1"/>
      <c r="LXB28" s="1"/>
      <c r="LXC28" s="1"/>
      <c r="LXD28" s="1"/>
      <c r="LXM28" s="24"/>
      <c r="LXR28" s="1"/>
      <c r="LXS28" s="140"/>
      <c r="LXT28" s="140"/>
      <c r="LXU28" s="140"/>
      <c r="LXV28" s="1"/>
      <c r="LXW28"/>
      <c r="LXX28" s="147"/>
      <c r="LXY28" s="1"/>
      <c r="LXZ28" s="1"/>
      <c r="LYA28" s="1"/>
      <c r="LYB28" s="1"/>
      <c r="LYK28" s="24"/>
      <c r="LYP28" s="1"/>
      <c r="LYQ28" s="140"/>
      <c r="LYR28" s="140"/>
      <c r="LYS28" s="140"/>
      <c r="LYT28" s="1"/>
      <c r="LYU28"/>
      <c r="LYV28" s="147"/>
      <c r="LYW28" s="1"/>
      <c r="LYX28" s="1"/>
      <c r="LYY28" s="1"/>
      <c r="LYZ28" s="1"/>
      <c r="LZI28" s="24"/>
      <c r="LZN28" s="1"/>
      <c r="LZO28" s="140"/>
      <c r="LZP28" s="140"/>
      <c r="LZQ28" s="140"/>
      <c r="LZR28" s="1"/>
      <c r="LZS28"/>
      <c r="LZT28" s="147"/>
      <c r="LZU28" s="1"/>
      <c r="LZV28" s="1"/>
      <c r="LZW28" s="1"/>
      <c r="LZX28" s="1"/>
      <c r="MAG28" s="24"/>
      <c r="MAL28" s="1"/>
      <c r="MAM28" s="140"/>
      <c r="MAN28" s="140"/>
      <c r="MAO28" s="140"/>
      <c r="MAP28" s="1"/>
      <c r="MAQ28"/>
      <c r="MAR28" s="147"/>
      <c r="MAS28" s="1"/>
      <c r="MAT28" s="1"/>
      <c r="MAU28" s="1"/>
      <c r="MAV28" s="1"/>
      <c r="MBE28" s="24"/>
      <c r="MBJ28" s="1"/>
      <c r="MBK28" s="140"/>
      <c r="MBL28" s="140"/>
      <c r="MBM28" s="140"/>
      <c r="MBN28" s="1"/>
      <c r="MBO28"/>
      <c r="MBP28" s="147"/>
      <c r="MBQ28" s="1"/>
      <c r="MBR28" s="1"/>
      <c r="MBS28" s="1"/>
      <c r="MBT28" s="1"/>
      <c r="MCC28" s="24"/>
      <c r="MCH28" s="1"/>
      <c r="MCI28" s="140"/>
      <c r="MCJ28" s="140"/>
      <c r="MCK28" s="140"/>
      <c r="MCL28" s="1"/>
      <c r="MCM28"/>
      <c r="MCN28" s="147"/>
      <c r="MCO28" s="1"/>
      <c r="MCP28" s="1"/>
      <c r="MCQ28" s="1"/>
      <c r="MCR28" s="1"/>
      <c r="MDA28" s="24"/>
      <c r="MDF28" s="1"/>
      <c r="MDG28" s="140"/>
      <c r="MDH28" s="140"/>
      <c r="MDI28" s="140"/>
      <c r="MDJ28" s="1"/>
      <c r="MDK28"/>
      <c r="MDL28" s="147"/>
      <c r="MDM28" s="1"/>
      <c r="MDN28" s="1"/>
      <c r="MDO28" s="1"/>
      <c r="MDP28" s="1"/>
      <c r="MDY28" s="24"/>
      <c r="MED28" s="1"/>
      <c r="MEE28" s="140"/>
      <c r="MEF28" s="140"/>
      <c r="MEG28" s="140"/>
      <c r="MEH28" s="1"/>
      <c r="MEI28"/>
      <c r="MEJ28" s="147"/>
      <c r="MEK28" s="1"/>
      <c r="MEL28" s="1"/>
      <c r="MEM28" s="1"/>
      <c r="MEN28" s="1"/>
      <c r="MEW28" s="24"/>
      <c r="MFB28" s="1"/>
      <c r="MFC28" s="140"/>
      <c r="MFD28" s="140"/>
      <c r="MFE28" s="140"/>
      <c r="MFF28" s="1"/>
      <c r="MFG28"/>
      <c r="MFH28" s="147"/>
      <c r="MFI28" s="1"/>
      <c r="MFJ28" s="1"/>
      <c r="MFK28" s="1"/>
      <c r="MFL28" s="1"/>
      <c r="MFU28" s="24"/>
      <c r="MFZ28" s="1"/>
      <c r="MGA28" s="140"/>
      <c r="MGB28" s="140"/>
      <c r="MGC28" s="140"/>
      <c r="MGD28" s="1"/>
      <c r="MGE28"/>
      <c r="MGF28" s="147"/>
      <c r="MGG28" s="1"/>
      <c r="MGH28" s="1"/>
      <c r="MGI28" s="1"/>
      <c r="MGJ28" s="1"/>
      <c r="MGS28" s="24"/>
      <c r="MGX28" s="1"/>
      <c r="MGY28" s="140"/>
      <c r="MGZ28" s="140"/>
      <c r="MHA28" s="140"/>
      <c r="MHB28" s="1"/>
      <c r="MHC28"/>
      <c r="MHD28" s="147"/>
      <c r="MHE28" s="1"/>
      <c r="MHF28" s="1"/>
      <c r="MHG28" s="1"/>
      <c r="MHH28" s="1"/>
      <c r="MHQ28" s="24"/>
      <c r="MHV28" s="1"/>
      <c r="MHW28" s="140"/>
      <c r="MHX28" s="140"/>
      <c r="MHY28" s="140"/>
      <c r="MHZ28" s="1"/>
      <c r="MIA28"/>
      <c r="MIB28" s="147"/>
      <c r="MIC28" s="1"/>
      <c r="MID28" s="1"/>
      <c r="MIE28" s="1"/>
      <c r="MIF28" s="1"/>
      <c r="MIO28" s="24"/>
      <c r="MIT28" s="1"/>
      <c r="MIU28" s="140"/>
      <c r="MIV28" s="140"/>
      <c r="MIW28" s="140"/>
      <c r="MIX28" s="1"/>
      <c r="MIY28"/>
      <c r="MIZ28" s="147"/>
      <c r="MJA28" s="1"/>
      <c r="MJB28" s="1"/>
      <c r="MJC28" s="1"/>
      <c r="MJD28" s="1"/>
      <c r="MJM28" s="24"/>
      <c r="MJR28" s="1"/>
      <c r="MJS28" s="140"/>
      <c r="MJT28" s="140"/>
      <c r="MJU28" s="140"/>
      <c r="MJV28" s="1"/>
      <c r="MJW28"/>
      <c r="MJX28" s="147"/>
      <c r="MJY28" s="1"/>
      <c r="MJZ28" s="1"/>
      <c r="MKA28" s="1"/>
      <c r="MKB28" s="1"/>
      <c r="MKK28" s="24"/>
      <c r="MKP28" s="1"/>
      <c r="MKQ28" s="140"/>
      <c r="MKR28" s="140"/>
      <c r="MKS28" s="140"/>
      <c r="MKT28" s="1"/>
      <c r="MKU28"/>
      <c r="MKV28" s="147"/>
      <c r="MKW28" s="1"/>
      <c r="MKX28" s="1"/>
      <c r="MKY28" s="1"/>
      <c r="MKZ28" s="1"/>
      <c r="MLI28" s="24"/>
      <c r="MLN28" s="1"/>
      <c r="MLO28" s="140"/>
      <c r="MLP28" s="140"/>
      <c r="MLQ28" s="140"/>
      <c r="MLR28" s="1"/>
      <c r="MLS28"/>
      <c r="MLT28" s="147"/>
      <c r="MLU28" s="1"/>
      <c r="MLV28" s="1"/>
      <c r="MLW28" s="1"/>
      <c r="MLX28" s="1"/>
      <c r="MMG28" s="24"/>
      <c r="MML28" s="1"/>
      <c r="MMM28" s="140"/>
      <c r="MMN28" s="140"/>
      <c r="MMO28" s="140"/>
      <c r="MMP28" s="1"/>
      <c r="MMQ28"/>
      <c r="MMR28" s="147"/>
      <c r="MMS28" s="1"/>
      <c r="MMT28" s="1"/>
      <c r="MMU28" s="1"/>
      <c r="MMV28" s="1"/>
      <c r="MNE28" s="24"/>
      <c r="MNJ28" s="1"/>
      <c r="MNK28" s="140"/>
      <c r="MNL28" s="140"/>
      <c r="MNM28" s="140"/>
      <c r="MNN28" s="1"/>
      <c r="MNO28"/>
      <c r="MNP28" s="147"/>
      <c r="MNQ28" s="1"/>
      <c r="MNR28" s="1"/>
      <c r="MNS28" s="1"/>
      <c r="MNT28" s="1"/>
      <c r="MOC28" s="24"/>
      <c r="MOH28" s="1"/>
      <c r="MOI28" s="140"/>
      <c r="MOJ28" s="140"/>
      <c r="MOK28" s="140"/>
      <c r="MOL28" s="1"/>
      <c r="MOM28"/>
      <c r="MON28" s="147"/>
      <c r="MOO28" s="1"/>
      <c r="MOP28" s="1"/>
      <c r="MOQ28" s="1"/>
      <c r="MOR28" s="1"/>
      <c r="MPA28" s="24"/>
      <c r="MPF28" s="1"/>
      <c r="MPG28" s="140"/>
      <c r="MPH28" s="140"/>
      <c r="MPI28" s="140"/>
      <c r="MPJ28" s="1"/>
      <c r="MPK28"/>
      <c r="MPL28" s="147"/>
      <c r="MPM28" s="1"/>
      <c r="MPN28" s="1"/>
      <c r="MPO28" s="1"/>
      <c r="MPP28" s="1"/>
      <c r="MPY28" s="24"/>
      <c r="MQD28" s="1"/>
      <c r="MQE28" s="140"/>
      <c r="MQF28" s="140"/>
      <c r="MQG28" s="140"/>
      <c r="MQH28" s="1"/>
      <c r="MQI28"/>
      <c r="MQJ28" s="147"/>
      <c r="MQK28" s="1"/>
      <c r="MQL28" s="1"/>
      <c r="MQM28" s="1"/>
      <c r="MQN28" s="1"/>
      <c r="MQW28" s="24"/>
      <c r="MRB28" s="1"/>
      <c r="MRC28" s="140"/>
      <c r="MRD28" s="140"/>
      <c r="MRE28" s="140"/>
      <c r="MRF28" s="1"/>
      <c r="MRG28"/>
      <c r="MRH28" s="147"/>
      <c r="MRI28" s="1"/>
      <c r="MRJ28" s="1"/>
      <c r="MRK28" s="1"/>
      <c r="MRL28" s="1"/>
      <c r="MRU28" s="24"/>
      <c r="MRZ28" s="1"/>
      <c r="MSA28" s="140"/>
      <c r="MSB28" s="140"/>
      <c r="MSC28" s="140"/>
      <c r="MSD28" s="1"/>
      <c r="MSE28"/>
      <c r="MSF28" s="147"/>
      <c r="MSG28" s="1"/>
      <c r="MSH28" s="1"/>
      <c r="MSI28" s="1"/>
      <c r="MSJ28" s="1"/>
      <c r="MSS28" s="24"/>
      <c r="MSX28" s="1"/>
      <c r="MSY28" s="140"/>
      <c r="MSZ28" s="140"/>
      <c r="MTA28" s="140"/>
      <c r="MTB28" s="1"/>
      <c r="MTC28"/>
      <c r="MTD28" s="147"/>
      <c r="MTE28" s="1"/>
      <c r="MTF28" s="1"/>
      <c r="MTG28" s="1"/>
      <c r="MTH28" s="1"/>
      <c r="MTQ28" s="24"/>
      <c r="MTV28" s="1"/>
      <c r="MTW28" s="140"/>
      <c r="MTX28" s="140"/>
      <c r="MTY28" s="140"/>
      <c r="MTZ28" s="1"/>
      <c r="MUA28"/>
      <c r="MUB28" s="147"/>
      <c r="MUC28" s="1"/>
      <c r="MUD28" s="1"/>
      <c r="MUE28" s="1"/>
      <c r="MUF28" s="1"/>
      <c r="MUO28" s="24"/>
      <c r="MUT28" s="1"/>
      <c r="MUU28" s="140"/>
      <c r="MUV28" s="140"/>
      <c r="MUW28" s="140"/>
      <c r="MUX28" s="1"/>
      <c r="MUY28"/>
      <c r="MUZ28" s="147"/>
      <c r="MVA28" s="1"/>
      <c r="MVB28" s="1"/>
      <c r="MVC28" s="1"/>
      <c r="MVD28" s="1"/>
      <c r="MVM28" s="24"/>
      <c r="MVR28" s="1"/>
      <c r="MVS28" s="140"/>
      <c r="MVT28" s="140"/>
      <c r="MVU28" s="140"/>
      <c r="MVV28" s="1"/>
      <c r="MVW28"/>
      <c r="MVX28" s="147"/>
      <c r="MVY28" s="1"/>
      <c r="MVZ28" s="1"/>
      <c r="MWA28" s="1"/>
      <c r="MWB28" s="1"/>
      <c r="MWK28" s="24"/>
      <c r="MWP28" s="1"/>
      <c r="MWQ28" s="140"/>
      <c r="MWR28" s="140"/>
      <c r="MWS28" s="140"/>
      <c r="MWT28" s="1"/>
      <c r="MWU28"/>
      <c r="MWV28" s="147"/>
      <c r="MWW28" s="1"/>
      <c r="MWX28" s="1"/>
      <c r="MWY28" s="1"/>
      <c r="MWZ28" s="1"/>
      <c r="MXI28" s="24"/>
      <c r="MXN28" s="1"/>
      <c r="MXO28" s="140"/>
      <c r="MXP28" s="140"/>
      <c r="MXQ28" s="140"/>
      <c r="MXR28" s="1"/>
      <c r="MXS28"/>
      <c r="MXT28" s="147"/>
      <c r="MXU28" s="1"/>
      <c r="MXV28" s="1"/>
      <c r="MXW28" s="1"/>
      <c r="MXX28" s="1"/>
      <c r="MYG28" s="24"/>
      <c r="MYL28" s="1"/>
      <c r="MYM28" s="140"/>
      <c r="MYN28" s="140"/>
      <c r="MYO28" s="140"/>
      <c r="MYP28" s="1"/>
      <c r="MYQ28"/>
      <c r="MYR28" s="147"/>
      <c r="MYS28" s="1"/>
      <c r="MYT28" s="1"/>
      <c r="MYU28" s="1"/>
      <c r="MYV28" s="1"/>
      <c r="MZE28" s="24"/>
      <c r="MZJ28" s="1"/>
      <c r="MZK28" s="140"/>
      <c r="MZL28" s="140"/>
      <c r="MZM28" s="140"/>
      <c r="MZN28" s="1"/>
      <c r="MZO28"/>
      <c r="MZP28" s="147"/>
      <c r="MZQ28" s="1"/>
      <c r="MZR28" s="1"/>
      <c r="MZS28" s="1"/>
      <c r="MZT28" s="1"/>
      <c r="NAC28" s="24"/>
      <c r="NAH28" s="1"/>
      <c r="NAI28" s="140"/>
      <c r="NAJ28" s="140"/>
      <c r="NAK28" s="140"/>
      <c r="NAL28" s="1"/>
      <c r="NAM28"/>
      <c r="NAN28" s="147"/>
      <c r="NAO28" s="1"/>
      <c r="NAP28" s="1"/>
      <c r="NAQ28" s="1"/>
      <c r="NAR28" s="1"/>
      <c r="NBA28" s="24"/>
      <c r="NBF28" s="1"/>
      <c r="NBG28" s="140"/>
      <c r="NBH28" s="140"/>
      <c r="NBI28" s="140"/>
      <c r="NBJ28" s="1"/>
      <c r="NBK28"/>
      <c r="NBL28" s="147"/>
      <c r="NBM28" s="1"/>
      <c r="NBN28" s="1"/>
      <c r="NBO28" s="1"/>
      <c r="NBP28" s="1"/>
      <c r="NBY28" s="24"/>
      <c r="NCD28" s="1"/>
      <c r="NCE28" s="140"/>
      <c r="NCF28" s="140"/>
      <c r="NCG28" s="140"/>
      <c r="NCH28" s="1"/>
      <c r="NCI28"/>
      <c r="NCJ28" s="147"/>
      <c r="NCK28" s="1"/>
      <c r="NCL28" s="1"/>
      <c r="NCM28" s="1"/>
      <c r="NCN28" s="1"/>
      <c r="NCW28" s="24"/>
      <c r="NDB28" s="1"/>
      <c r="NDC28" s="140"/>
      <c r="NDD28" s="140"/>
      <c r="NDE28" s="140"/>
      <c r="NDF28" s="1"/>
      <c r="NDG28"/>
      <c r="NDH28" s="147"/>
      <c r="NDI28" s="1"/>
      <c r="NDJ28" s="1"/>
      <c r="NDK28" s="1"/>
      <c r="NDL28" s="1"/>
      <c r="NDU28" s="24"/>
      <c r="NDZ28" s="1"/>
      <c r="NEA28" s="140"/>
      <c r="NEB28" s="140"/>
      <c r="NEC28" s="140"/>
      <c r="NED28" s="1"/>
      <c r="NEE28"/>
      <c r="NEF28" s="147"/>
      <c r="NEG28" s="1"/>
      <c r="NEH28" s="1"/>
      <c r="NEI28" s="1"/>
      <c r="NEJ28" s="1"/>
      <c r="NES28" s="24"/>
      <c r="NEX28" s="1"/>
      <c r="NEY28" s="140"/>
      <c r="NEZ28" s="140"/>
      <c r="NFA28" s="140"/>
      <c r="NFB28" s="1"/>
      <c r="NFC28"/>
      <c r="NFD28" s="147"/>
      <c r="NFE28" s="1"/>
      <c r="NFF28" s="1"/>
      <c r="NFG28" s="1"/>
      <c r="NFH28" s="1"/>
      <c r="NFQ28" s="24"/>
      <c r="NFV28" s="1"/>
      <c r="NFW28" s="140"/>
      <c r="NFX28" s="140"/>
      <c r="NFY28" s="140"/>
      <c r="NFZ28" s="1"/>
      <c r="NGA28"/>
      <c r="NGB28" s="147"/>
      <c r="NGC28" s="1"/>
      <c r="NGD28" s="1"/>
      <c r="NGE28" s="1"/>
      <c r="NGF28" s="1"/>
      <c r="NGO28" s="24"/>
      <c r="NGT28" s="1"/>
      <c r="NGU28" s="140"/>
      <c r="NGV28" s="140"/>
      <c r="NGW28" s="140"/>
      <c r="NGX28" s="1"/>
      <c r="NGY28"/>
      <c r="NGZ28" s="147"/>
      <c r="NHA28" s="1"/>
      <c r="NHB28" s="1"/>
      <c r="NHC28" s="1"/>
      <c r="NHD28" s="1"/>
      <c r="NHM28" s="24"/>
      <c r="NHR28" s="1"/>
      <c r="NHS28" s="140"/>
      <c r="NHT28" s="140"/>
      <c r="NHU28" s="140"/>
      <c r="NHV28" s="1"/>
      <c r="NHW28"/>
      <c r="NHX28" s="147"/>
      <c r="NHY28" s="1"/>
      <c r="NHZ28" s="1"/>
      <c r="NIA28" s="1"/>
      <c r="NIB28" s="1"/>
      <c r="NIK28" s="24"/>
      <c r="NIP28" s="1"/>
      <c r="NIQ28" s="140"/>
      <c r="NIR28" s="140"/>
      <c r="NIS28" s="140"/>
      <c r="NIT28" s="1"/>
      <c r="NIU28"/>
      <c r="NIV28" s="147"/>
      <c r="NIW28" s="1"/>
      <c r="NIX28" s="1"/>
      <c r="NIY28" s="1"/>
      <c r="NIZ28" s="1"/>
      <c r="NJI28" s="24"/>
      <c r="NJN28" s="1"/>
      <c r="NJO28" s="140"/>
      <c r="NJP28" s="140"/>
      <c r="NJQ28" s="140"/>
      <c r="NJR28" s="1"/>
      <c r="NJS28"/>
      <c r="NJT28" s="147"/>
      <c r="NJU28" s="1"/>
      <c r="NJV28" s="1"/>
      <c r="NJW28" s="1"/>
      <c r="NJX28" s="1"/>
      <c r="NKG28" s="24"/>
      <c r="NKL28" s="1"/>
      <c r="NKM28" s="140"/>
      <c r="NKN28" s="140"/>
      <c r="NKO28" s="140"/>
      <c r="NKP28" s="1"/>
      <c r="NKQ28"/>
      <c r="NKR28" s="147"/>
      <c r="NKS28" s="1"/>
      <c r="NKT28" s="1"/>
      <c r="NKU28" s="1"/>
      <c r="NKV28" s="1"/>
      <c r="NLE28" s="24"/>
      <c r="NLJ28" s="1"/>
      <c r="NLK28" s="140"/>
      <c r="NLL28" s="140"/>
      <c r="NLM28" s="140"/>
      <c r="NLN28" s="1"/>
      <c r="NLO28"/>
      <c r="NLP28" s="147"/>
      <c r="NLQ28" s="1"/>
      <c r="NLR28" s="1"/>
      <c r="NLS28" s="1"/>
      <c r="NLT28" s="1"/>
      <c r="NMC28" s="24"/>
      <c r="NMH28" s="1"/>
      <c r="NMI28" s="140"/>
      <c r="NMJ28" s="140"/>
      <c r="NMK28" s="140"/>
      <c r="NML28" s="1"/>
      <c r="NMM28"/>
      <c r="NMN28" s="147"/>
      <c r="NMO28" s="1"/>
      <c r="NMP28" s="1"/>
      <c r="NMQ28" s="1"/>
      <c r="NMR28" s="1"/>
      <c r="NNA28" s="24"/>
      <c r="NNF28" s="1"/>
      <c r="NNG28" s="140"/>
      <c r="NNH28" s="140"/>
      <c r="NNI28" s="140"/>
      <c r="NNJ28" s="1"/>
      <c r="NNK28"/>
      <c r="NNL28" s="147"/>
      <c r="NNM28" s="1"/>
      <c r="NNN28" s="1"/>
      <c r="NNO28" s="1"/>
      <c r="NNP28" s="1"/>
      <c r="NNY28" s="24"/>
      <c r="NOD28" s="1"/>
      <c r="NOE28" s="140"/>
      <c r="NOF28" s="140"/>
      <c r="NOG28" s="140"/>
      <c r="NOH28" s="1"/>
      <c r="NOI28"/>
      <c r="NOJ28" s="147"/>
      <c r="NOK28" s="1"/>
      <c r="NOL28" s="1"/>
      <c r="NOM28" s="1"/>
      <c r="NON28" s="1"/>
      <c r="NOW28" s="24"/>
      <c r="NPB28" s="1"/>
      <c r="NPC28" s="140"/>
      <c r="NPD28" s="140"/>
      <c r="NPE28" s="140"/>
      <c r="NPF28" s="1"/>
      <c r="NPG28"/>
      <c r="NPH28" s="147"/>
      <c r="NPI28" s="1"/>
      <c r="NPJ28" s="1"/>
      <c r="NPK28" s="1"/>
      <c r="NPL28" s="1"/>
      <c r="NPU28" s="24"/>
      <c r="NPZ28" s="1"/>
      <c r="NQA28" s="140"/>
      <c r="NQB28" s="140"/>
      <c r="NQC28" s="140"/>
      <c r="NQD28" s="1"/>
      <c r="NQE28"/>
      <c r="NQF28" s="147"/>
      <c r="NQG28" s="1"/>
      <c r="NQH28" s="1"/>
      <c r="NQI28" s="1"/>
      <c r="NQJ28" s="1"/>
      <c r="NQS28" s="24"/>
      <c r="NQX28" s="1"/>
      <c r="NQY28" s="140"/>
      <c r="NQZ28" s="140"/>
      <c r="NRA28" s="140"/>
      <c r="NRB28" s="1"/>
      <c r="NRC28"/>
      <c r="NRD28" s="147"/>
      <c r="NRE28" s="1"/>
      <c r="NRF28" s="1"/>
      <c r="NRG28" s="1"/>
      <c r="NRH28" s="1"/>
      <c r="NRQ28" s="24"/>
      <c r="NRV28" s="1"/>
      <c r="NRW28" s="140"/>
      <c r="NRX28" s="140"/>
      <c r="NRY28" s="140"/>
      <c r="NRZ28" s="1"/>
      <c r="NSA28"/>
      <c r="NSB28" s="147"/>
      <c r="NSC28" s="1"/>
      <c r="NSD28" s="1"/>
      <c r="NSE28" s="1"/>
      <c r="NSF28" s="1"/>
      <c r="NSO28" s="24"/>
      <c r="NST28" s="1"/>
      <c r="NSU28" s="140"/>
      <c r="NSV28" s="140"/>
      <c r="NSW28" s="140"/>
      <c r="NSX28" s="1"/>
      <c r="NSY28"/>
      <c r="NSZ28" s="147"/>
      <c r="NTA28" s="1"/>
      <c r="NTB28" s="1"/>
      <c r="NTC28" s="1"/>
      <c r="NTD28" s="1"/>
      <c r="NTM28" s="24"/>
      <c r="NTR28" s="1"/>
      <c r="NTS28" s="140"/>
      <c r="NTT28" s="140"/>
      <c r="NTU28" s="140"/>
      <c r="NTV28" s="1"/>
      <c r="NTW28"/>
      <c r="NTX28" s="147"/>
      <c r="NTY28" s="1"/>
      <c r="NTZ28" s="1"/>
      <c r="NUA28" s="1"/>
      <c r="NUB28" s="1"/>
      <c r="NUK28" s="24"/>
      <c r="NUP28" s="1"/>
      <c r="NUQ28" s="140"/>
      <c r="NUR28" s="140"/>
      <c r="NUS28" s="140"/>
      <c r="NUT28" s="1"/>
      <c r="NUU28"/>
      <c r="NUV28" s="147"/>
      <c r="NUW28" s="1"/>
      <c r="NUX28" s="1"/>
      <c r="NUY28" s="1"/>
      <c r="NUZ28" s="1"/>
      <c r="NVI28" s="24"/>
      <c r="NVN28" s="1"/>
      <c r="NVO28" s="140"/>
      <c r="NVP28" s="140"/>
      <c r="NVQ28" s="140"/>
      <c r="NVR28" s="1"/>
      <c r="NVS28"/>
      <c r="NVT28" s="147"/>
      <c r="NVU28" s="1"/>
      <c r="NVV28" s="1"/>
      <c r="NVW28" s="1"/>
      <c r="NVX28" s="1"/>
      <c r="NWG28" s="24"/>
      <c r="NWL28" s="1"/>
      <c r="NWM28" s="140"/>
      <c r="NWN28" s="140"/>
      <c r="NWO28" s="140"/>
      <c r="NWP28" s="1"/>
      <c r="NWQ28"/>
      <c r="NWR28" s="147"/>
      <c r="NWS28" s="1"/>
      <c r="NWT28" s="1"/>
      <c r="NWU28" s="1"/>
      <c r="NWV28" s="1"/>
      <c r="NXE28" s="24"/>
      <c r="NXJ28" s="1"/>
      <c r="NXK28" s="140"/>
      <c r="NXL28" s="140"/>
      <c r="NXM28" s="140"/>
      <c r="NXN28" s="1"/>
      <c r="NXO28"/>
      <c r="NXP28" s="147"/>
      <c r="NXQ28" s="1"/>
      <c r="NXR28" s="1"/>
      <c r="NXS28" s="1"/>
      <c r="NXT28" s="1"/>
      <c r="NYC28" s="24"/>
      <c r="NYH28" s="1"/>
      <c r="NYI28" s="140"/>
      <c r="NYJ28" s="140"/>
      <c r="NYK28" s="140"/>
      <c r="NYL28" s="1"/>
      <c r="NYM28"/>
      <c r="NYN28" s="147"/>
      <c r="NYO28" s="1"/>
      <c r="NYP28" s="1"/>
      <c r="NYQ28" s="1"/>
      <c r="NYR28" s="1"/>
      <c r="NZA28" s="24"/>
      <c r="NZF28" s="1"/>
      <c r="NZG28" s="140"/>
      <c r="NZH28" s="140"/>
      <c r="NZI28" s="140"/>
      <c r="NZJ28" s="1"/>
      <c r="NZK28"/>
      <c r="NZL28" s="147"/>
      <c r="NZM28" s="1"/>
      <c r="NZN28" s="1"/>
      <c r="NZO28" s="1"/>
      <c r="NZP28" s="1"/>
      <c r="NZY28" s="24"/>
      <c r="OAD28" s="1"/>
      <c r="OAE28" s="140"/>
      <c r="OAF28" s="140"/>
      <c r="OAG28" s="140"/>
      <c r="OAH28" s="1"/>
      <c r="OAI28"/>
      <c r="OAJ28" s="147"/>
      <c r="OAK28" s="1"/>
      <c r="OAL28" s="1"/>
      <c r="OAM28" s="1"/>
      <c r="OAN28" s="1"/>
      <c r="OAW28" s="24"/>
      <c r="OBB28" s="1"/>
      <c r="OBC28" s="140"/>
      <c r="OBD28" s="140"/>
      <c r="OBE28" s="140"/>
      <c r="OBF28" s="1"/>
      <c r="OBG28"/>
      <c r="OBH28" s="147"/>
      <c r="OBI28" s="1"/>
      <c r="OBJ28" s="1"/>
      <c r="OBK28" s="1"/>
      <c r="OBL28" s="1"/>
      <c r="OBU28" s="24"/>
      <c r="OBZ28" s="1"/>
      <c r="OCA28" s="140"/>
      <c r="OCB28" s="140"/>
      <c r="OCC28" s="140"/>
      <c r="OCD28" s="1"/>
      <c r="OCE28"/>
      <c r="OCF28" s="147"/>
      <c r="OCG28" s="1"/>
      <c r="OCH28" s="1"/>
      <c r="OCI28" s="1"/>
      <c r="OCJ28" s="1"/>
      <c r="OCS28" s="24"/>
      <c r="OCX28" s="1"/>
      <c r="OCY28" s="140"/>
      <c r="OCZ28" s="140"/>
      <c r="ODA28" s="140"/>
      <c r="ODB28" s="1"/>
      <c r="ODC28"/>
      <c r="ODD28" s="147"/>
      <c r="ODE28" s="1"/>
      <c r="ODF28" s="1"/>
      <c r="ODG28" s="1"/>
      <c r="ODH28" s="1"/>
      <c r="ODQ28" s="24"/>
      <c r="ODV28" s="1"/>
      <c r="ODW28" s="140"/>
      <c r="ODX28" s="140"/>
      <c r="ODY28" s="140"/>
      <c r="ODZ28" s="1"/>
      <c r="OEA28"/>
      <c r="OEB28" s="147"/>
      <c r="OEC28" s="1"/>
      <c r="OED28" s="1"/>
      <c r="OEE28" s="1"/>
      <c r="OEF28" s="1"/>
      <c r="OEO28" s="24"/>
      <c r="OET28" s="1"/>
      <c r="OEU28" s="140"/>
      <c r="OEV28" s="140"/>
      <c r="OEW28" s="140"/>
      <c r="OEX28" s="1"/>
      <c r="OEY28"/>
      <c r="OEZ28" s="147"/>
      <c r="OFA28" s="1"/>
      <c r="OFB28" s="1"/>
      <c r="OFC28" s="1"/>
      <c r="OFD28" s="1"/>
      <c r="OFM28" s="24"/>
      <c r="OFR28" s="1"/>
      <c r="OFS28" s="140"/>
      <c r="OFT28" s="140"/>
      <c r="OFU28" s="140"/>
      <c r="OFV28" s="1"/>
      <c r="OFW28"/>
      <c r="OFX28" s="147"/>
      <c r="OFY28" s="1"/>
      <c r="OFZ28" s="1"/>
      <c r="OGA28" s="1"/>
      <c r="OGB28" s="1"/>
      <c r="OGK28" s="24"/>
      <c r="OGP28" s="1"/>
      <c r="OGQ28" s="140"/>
      <c r="OGR28" s="140"/>
      <c r="OGS28" s="140"/>
      <c r="OGT28" s="1"/>
      <c r="OGU28"/>
      <c r="OGV28" s="147"/>
      <c r="OGW28" s="1"/>
      <c r="OGX28" s="1"/>
      <c r="OGY28" s="1"/>
      <c r="OGZ28" s="1"/>
      <c r="OHI28" s="24"/>
      <c r="OHN28" s="1"/>
      <c r="OHO28" s="140"/>
      <c r="OHP28" s="140"/>
      <c r="OHQ28" s="140"/>
      <c r="OHR28" s="1"/>
      <c r="OHS28"/>
      <c r="OHT28" s="147"/>
      <c r="OHU28" s="1"/>
      <c r="OHV28" s="1"/>
      <c r="OHW28" s="1"/>
      <c r="OHX28" s="1"/>
      <c r="OIG28" s="24"/>
      <c r="OIL28" s="1"/>
      <c r="OIM28" s="140"/>
      <c r="OIN28" s="140"/>
      <c r="OIO28" s="140"/>
      <c r="OIP28" s="1"/>
      <c r="OIQ28"/>
      <c r="OIR28" s="147"/>
      <c r="OIS28" s="1"/>
      <c r="OIT28" s="1"/>
      <c r="OIU28" s="1"/>
      <c r="OIV28" s="1"/>
      <c r="OJE28" s="24"/>
      <c r="OJJ28" s="1"/>
      <c r="OJK28" s="140"/>
      <c r="OJL28" s="140"/>
      <c r="OJM28" s="140"/>
      <c r="OJN28" s="1"/>
      <c r="OJO28"/>
      <c r="OJP28" s="147"/>
      <c r="OJQ28" s="1"/>
      <c r="OJR28" s="1"/>
      <c r="OJS28" s="1"/>
      <c r="OJT28" s="1"/>
      <c r="OKC28" s="24"/>
      <c r="OKH28" s="1"/>
      <c r="OKI28" s="140"/>
      <c r="OKJ28" s="140"/>
      <c r="OKK28" s="140"/>
      <c r="OKL28" s="1"/>
      <c r="OKM28"/>
      <c r="OKN28" s="147"/>
      <c r="OKO28" s="1"/>
      <c r="OKP28" s="1"/>
      <c r="OKQ28" s="1"/>
      <c r="OKR28" s="1"/>
      <c r="OLA28" s="24"/>
      <c r="OLF28" s="1"/>
      <c r="OLG28" s="140"/>
      <c r="OLH28" s="140"/>
      <c r="OLI28" s="140"/>
      <c r="OLJ28" s="1"/>
      <c r="OLK28"/>
      <c r="OLL28" s="147"/>
      <c r="OLM28" s="1"/>
      <c r="OLN28" s="1"/>
      <c r="OLO28" s="1"/>
      <c r="OLP28" s="1"/>
      <c r="OLY28" s="24"/>
      <c r="OMD28" s="1"/>
      <c r="OME28" s="140"/>
      <c r="OMF28" s="140"/>
      <c r="OMG28" s="140"/>
      <c r="OMH28" s="1"/>
      <c r="OMI28"/>
      <c r="OMJ28" s="147"/>
      <c r="OMK28" s="1"/>
      <c r="OML28" s="1"/>
      <c r="OMM28" s="1"/>
      <c r="OMN28" s="1"/>
      <c r="OMW28" s="24"/>
      <c r="ONB28" s="1"/>
      <c r="ONC28" s="140"/>
      <c r="OND28" s="140"/>
      <c r="ONE28" s="140"/>
      <c r="ONF28" s="1"/>
      <c r="ONG28"/>
      <c r="ONH28" s="147"/>
      <c r="ONI28" s="1"/>
      <c r="ONJ28" s="1"/>
      <c r="ONK28" s="1"/>
      <c r="ONL28" s="1"/>
      <c r="ONU28" s="24"/>
      <c r="ONZ28" s="1"/>
      <c r="OOA28" s="140"/>
      <c r="OOB28" s="140"/>
      <c r="OOC28" s="140"/>
      <c r="OOD28" s="1"/>
      <c r="OOE28"/>
      <c r="OOF28" s="147"/>
      <c r="OOG28" s="1"/>
      <c r="OOH28" s="1"/>
      <c r="OOI28" s="1"/>
      <c r="OOJ28" s="1"/>
      <c r="OOS28" s="24"/>
      <c r="OOX28" s="1"/>
      <c r="OOY28" s="140"/>
      <c r="OOZ28" s="140"/>
      <c r="OPA28" s="140"/>
      <c r="OPB28" s="1"/>
      <c r="OPC28"/>
      <c r="OPD28" s="147"/>
      <c r="OPE28" s="1"/>
      <c r="OPF28" s="1"/>
      <c r="OPG28" s="1"/>
      <c r="OPH28" s="1"/>
      <c r="OPQ28" s="24"/>
      <c r="OPV28" s="1"/>
      <c r="OPW28" s="140"/>
      <c r="OPX28" s="140"/>
      <c r="OPY28" s="140"/>
      <c r="OPZ28" s="1"/>
      <c r="OQA28"/>
      <c r="OQB28" s="147"/>
      <c r="OQC28" s="1"/>
      <c r="OQD28" s="1"/>
      <c r="OQE28" s="1"/>
      <c r="OQF28" s="1"/>
      <c r="OQO28" s="24"/>
      <c r="OQT28" s="1"/>
      <c r="OQU28" s="140"/>
      <c r="OQV28" s="140"/>
      <c r="OQW28" s="140"/>
      <c r="OQX28" s="1"/>
      <c r="OQY28"/>
      <c r="OQZ28" s="147"/>
      <c r="ORA28" s="1"/>
      <c r="ORB28" s="1"/>
      <c r="ORC28" s="1"/>
      <c r="ORD28" s="1"/>
      <c r="ORM28" s="24"/>
      <c r="ORR28" s="1"/>
      <c r="ORS28" s="140"/>
      <c r="ORT28" s="140"/>
      <c r="ORU28" s="140"/>
      <c r="ORV28" s="1"/>
      <c r="ORW28"/>
      <c r="ORX28" s="147"/>
      <c r="ORY28" s="1"/>
      <c r="ORZ28" s="1"/>
      <c r="OSA28" s="1"/>
      <c r="OSB28" s="1"/>
      <c r="OSK28" s="24"/>
      <c r="OSP28" s="1"/>
      <c r="OSQ28" s="140"/>
      <c r="OSR28" s="140"/>
      <c r="OSS28" s="140"/>
      <c r="OST28" s="1"/>
      <c r="OSU28"/>
      <c r="OSV28" s="147"/>
      <c r="OSW28" s="1"/>
      <c r="OSX28" s="1"/>
      <c r="OSY28" s="1"/>
      <c r="OSZ28" s="1"/>
      <c r="OTI28" s="24"/>
      <c r="OTN28" s="1"/>
      <c r="OTO28" s="140"/>
      <c r="OTP28" s="140"/>
      <c r="OTQ28" s="140"/>
      <c r="OTR28" s="1"/>
      <c r="OTS28"/>
      <c r="OTT28" s="147"/>
      <c r="OTU28" s="1"/>
      <c r="OTV28" s="1"/>
      <c r="OTW28" s="1"/>
      <c r="OTX28" s="1"/>
      <c r="OUG28" s="24"/>
      <c r="OUL28" s="1"/>
      <c r="OUM28" s="140"/>
      <c r="OUN28" s="140"/>
      <c r="OUO28" s="140"/>
      <c r="OUP28" s="1"/>
      <c r="OUQ28"/>
      <c r="OUR28" s="147"/>
      <c r="OUS28" s="1"/>
      <c r="OUT28" s="1"/>
      <c r="OUU28" s="1"/>
      <c r="OUV28" s="1"/>
      <c r="OVE28" s="24"/>
      <c r="OVJ28" s="1"/>
      <c r="OVK28" s="140"/>
      <c r="OVL28" s="140"/>
      <c r="OVM28" s="140"/>
      <c r="OVN28" s="1"/>
      <c r="OVO28"/>
      <c r="OVP28" s="147"/>
      <c r="OVQ28" s="1"/>
      <c r="OVR28" s="1"/>
      <c r="OVS28" s="1"/>
      <c r="OVT28" s="1"/>
      <c r="OWC28" s="24"/>
      <c r="OWH28" s="1"/>
      <c r="OWI28" s="140"/>
      <c r="OWJ28" s="140"/>
      <c r="OWK28" s="140"/>
      <c r="OWL28" s="1"/>
      <c r="OWM28"/>
      <c r="OWN28" s="147"/>
      <c r="OWO28" s="1"/>
      <c r="OWP28" s="1"/>
      <c r="OWQ28" s="1"/>
      <c r="OWR28" s="1"/>
      <c r="OXA28" s="24"/>
      <c r="OXF28" s="1"/>
      <c r="OXG28" s="140"/>
      <c r="OXH28" s="140"/>
      <c r="OXI28" s="140"/>
      <c r="OXJ28" s="1"/>
      <c r="OXK28"/>
      <c r="OXL28" s="147"/>
      <c r="OXM28" s="1"/>
      <c r="OXN28" s="1"/>
      <c r="OXO28" s="1"/>
      <c r="OXP28" s="1"/>
      <c r="OXY28" s="24"/>
      <c r="OYD28" s="1"/>
      <c r="OYE28" s="140"/>
      <c r="OYF28" s="140"/>
      <c r="OYG28" s="140"/>
      <c r="OYH28" s="1"/>
      <c r="OYI28"/>
      <c r="OYJ28" s="147"/>
      <c r="OYK28" s="1"/>
      <c r="OYL28" s="1"/>
      <c r="OYM28" s="1"/>
      <c r="OYN28" s="1"/>
      <c r="OYW28" s="24"/>
      <c r="OZB28" s="1"/>
      <c r="OZC28" s="140"/>
      <c r="OZD28" s="140"/>
      <c r="OZE28" s="140"/>
      <c r="OZF28" s="1"/>
      <c r="OZG28"/>
      <c r="OZH28" s="147"/>
      <c r="OZI28" s="1"/>
      <c r="OZJ28" s="1"/>
      <c r="OZK28" s="1"/>
      <c r="OZL28" s="1"/>
      <c r="OZU28" s="24"/>
      <c r="OZZ28" s="1"/>
      <c r="PAA28" s="140"/>
      <c r="PAB28" s="140"/>
      <c r="PAC28" s="140"/>
      <c r="PAD28" s="1"/>
      <c r="PAE28"/>
      <c r="PAF28" s="147"/>
      <c r="PAG28" s="1"/>
      <c r="PAH28" s="1"/>
      <c r="PAI28" s="1"/>
      <c r="PAJ28" s="1"/>
      <c r="PAS28" s="24"/>
      <c r="PAX28" s="1"/>
      <c r="PAY28" s="140"/>
      <c r="PAZ28" s="140"/>
      <c r="PBA28" s="140"/>
      <c r="PBB28" s="1"/>
      <c r="PBC28"/>
      <c r="PBD28" s="147"/>
      <c r="PBE28" s="1"/>
      <c r="PBF28" s="1"/>
      <c r="PBG28" s="1"/>
      <c r="PBH28" s="1"/>
      <c r="PBQ28" s="24"/>
      <c r="PBV28" s="1"/>
      <c r="PBW28" s="140"/>
      <c r="PBX28" s="140"/>
      <c r="PBY28" s="140"/>
      <c r="PBZ28" s="1"/>
      <c r="PCA28"/>
      <c r="PCB28" s="147"/>
      <c r="PCC28" s="1"/>
      <c r="PCD28" s="1"/>
      <c r="PCE28" s="1"/>
      <c r="PCF28" s="1"/>
      <c r="PCO28" s="24"/>
      <c r="PCT28" s="1"/>
      <c r="PCU28" s="140"/>
      <c r="PCV28" s="140"/>
      <c r="PCW28" s="140"/>
      <c r="PCX28" s="1"/>
      <c r="PCY28"/>
      <c r="PCZ28" s="147"/>
      <c r="PDA28" s="1"/>
      <c r="PDB28" s="1"/>
      <c r="PDC28" s="1"/>
      <c r="PDD28" s="1"/>
      <c r="PDM28" s="24"/>
      <c r="PDR28" s="1"/>
      <c r="PDS28" s="140"/>
      <c r="PDT28" s="140"/>
      <c r="PDU28" s="140"/>
      <c r="PDV28" s="1"/>
      <c r="PDW28"/>
      <c r="PDX28" s="147"/>
      <c r="PDY28" s="1"/>
      <c r="PDZ28" s="1"/>
      <c r="PEA28" s="1"/>
      <c r="PEB28" s="1"/>
      <c r="PEK28" s="24"/>
      <c r="PEP28" s="1"/>
      <c r="PEQ28" s="140"/>
      <c r="PER28" s="140"/>
      <c r="PES28" s="140"/>
      <c r="PET28" s="1"/>
      <c r="PEU28"/>
      <c r="PEV28" s="147"/>
      <c r="PEW28" s="1"/>
      <c r="PEX28" s="1"/>
      <c r="PEY28" s="1"/>
      <c r="PEZ28" s="1"/>
      <c r="PFI28" s="24"/>
      <c r="PFN28" s="1"/>
      <c r="PFO28" s="140"/>
      <c r="PFP28" s="140"/>
      <c r="PFQ28" s="140"/>
      <c r="PFR28" s="1"/>
      <c r="PFS28"/>
      <c r="PFT28" s="147"/>
      <c r="PFU28" s="1"/>
      <c r="PFV28" s="1"/>
      <c r="PFW28" s="1"/>
      <c r="PFX28" s="1"/>
      <c r="PGG28" s="24"/>
      <c r="PGL28" s="1"/>
      <c r="PGM28" s="140"/>
      <c r="PGN28" s="140"/>
      <c r="PGO28" s="140"/>
      <c r="PGP28" s="1"/>
      <c r="PGQ28"/>
      <c r="PGR28" s="147"/>
      <c r="PGS28" s="1"/>
      <c r="PGT28" s="1"/>
      <c r="PGU28" s="1"/>
      <c r="PGV28" s="1"/>
      <c r="PHE28" s="24"/>
      <c r="PHJ28" s="1"/>
      <c r="PHK28" s="140"/>
      <c r="PHL28" s="140"/>
      <c r="PHM28" s="140"/>
      <c r="PHN28" s="1"/>
      <c r="PHO28"/>
      <c r="PHP28" s="147"/>
      <c r="PHQ28" s="1"/>
      <c r="PHR28" s="1"/>
      <c r="PHS28" s="1"/>
      <c r="PHT28" s="1"/>
      <c r="PIC28" s="24"/>
      <c r="PIH28" s="1"/>
      <c r="PII28" s="140"/>
      <c r="PIJ28" s="140"/>
      <c r="PIK28" s="140"/>
      <c r="PIL28" s="1"/>
      <c r="PIM28"/>
      <c r="PIN28" s="147"/>
      <c r="PIO28" s="1"/>
      <c r="PIP28" s="1"/>
      <c r="PIQ28" s="1"/>
      <c r="PIR28" s="1"/>
      <c r="PJA28" s="24"/>
      <c r="PJF28" s="1"/>
      <c r="PJG28" s="140"/>
      <c r="PJH28" s="140"/>
      <c r="PJI28" s="140"/>
      <c r="PJJ28" s="1"/>
      <c r="PJK28"/>
      <c r="PJL28" s="147"/>
      <c r="PJM28" s="1"/>
      <c r="PJN28" s="1"/>
      <c r="PJO28" s="1"/>
      <c r="PJP28" s="1"/>
      <c r="PJY28" s="24"/>
      <c r="PKD28" s="1"/>
      <c r="PKE28" s="140"/>
      <c r="PKF28" s="140"/>
      <c r="PKG28" s="140"/>
      <c r="PKH28" s="1"/>
      <c r="PKI28"/>
      <c r="PKJ28" s="147"/>
      <c r="PKK28" s="1"/>
      <c r="PKL28" s="1"/>
      <c r="PKM28" s="1"/>
      <c r="PKN28" s="1"/>
      <c r="PKW28" s="24"/>
      <c r="PLB28" s="1"/>
      <c r="PLC28" s="140"/>
      <c r="PLD28" s="140"/>
      <c r="PLE28" s="140"/>
      <c r="PLF28" s="1"/>
      <c r="PLG28"/>
      <c r="PLH28" s="147"/>
      <c r="PLI28" s="1"/>
      <c r="PLJ28" s="1"/>
      <c r="PLK28" s="1"/>
      <c r="PLL28" s="1"/>
      <c r="PLU28" s="24"/>
      <c r="PLZ28" s="1"/>
      <c r="PMA28" s="140"/>
      <c r="PMB28" s="140"/>
      <c r="PMC28" s="140"/>
      <c r="PMD28" s="1"/>
      <c r="PME28"/>
      <c r="PMF28" s="147"/>
      <c r="PMG28" s="1"/>
      <c r="PMH28" s="1"/>
      <c r="PMI28" s="1"/>
      <c r="PMJ28" s="1"/>
      <c r="PMS28" s="24"/>
      <c r="PMX28" s="1"/>
      <c r="PMY28" s="140"/>
      <c r="PMZ28" s="140"/>
      <c r="PNA28" s="140"/>
      <c r="PNB28" s="1"/>
      <c r="PNC28"/>
      <c r="PND28" s="147"/>
      <c r="PNE28" s="1"/>
      <c r="PNF28" s="1"/>
      <c r="PNG28" s="1"/>
      <c r="PNH28" s="1"/>
      <c r="PNQ28" s="24"/>
      <c r="PNV28" s="1"/>
      <c r="PNW28" s="140"/>
      <c r="PNX28" s="140"/>
      <c r="PNY28" s="140"/>
      <c r="PNZ28" s="1"/>
      <c r="POA28"/>
      <c r="POB28" s="147"/>
      <c r="POC28" s="1"/>
      <c r="POD28" s="1"/>
      <c r="POE28" s="1"/>
      <c r="POF28" s="1"/>
      <c r="POO28" s="24"/>
      <c r="POT28" s="1"/>
      <c r="POU28" s="140"/>
      <c r="POV28" s="140"/>
      <c r="POW28" s="140"/>
      <c r="POX28" s="1"/>
      <c r="POY28"/>
      <c r="POZ28" s="147"/>
      <c r="PPA28" s="1"/>
      <c r="PPB28" s="1"/>
      <c r="PPC28" s="1"/>
      <c r="PPD28" s="1"/>
      <c r="PPM28" s="24"/>
      <c r="PPR28" s="1"/>
      <c r="PPS28" s="140"/>
      <c r="PPT28" s="140"/>
      <c r="PPU28" s="140"/>
      <c r="PPV28" s="1"/>
      <c r="PPW28"/>
      <c r="PPX28" s="147"/>
      <c r="PPY28" s="1"/>
      <c r="PPZ28" s="1"/>
      <c r="PQA28" s="1"/>
      <c r="PQB28" s="1"/>
      <c r="PQK28" s="24"/>
      <c r="PQP28" s="1"/>
      <c r="PQQ28" s="140"/>
      <c r="PQR28" s="140"/>
      <c r="PQS28" s="140"/>
      <c r="PQT28" s="1"/>
      <c r="PQU28"/>
      <c r="PQV28" s="147"/>
      <c r="PQW28" s="1"/>
      <c r="PQX28" s="1"/>
      <c r="PQY28" s="1"/>
      <c r="PQZ28" s="1"/>
      <c r="PRI28" s="24"/>
      <c r="PRN28" s="1"/>
      <c r="PRO28" s="140"/>
      <c r="PRP28" s="140"/>
      <c r="PRQ28" s="140"/>
      <c r="PRR28" s="1"/>
      <c r="PRS28"/>
      <c r="PRT28" s="147"/>
      <c r="PRU28" s="1"/>
      <c r="PRV28" s="1"/>
      <c r="PRW28" s="1"/>
      <c r="PRX28" s="1"/>
      <c r="PSG28" s="24"/>
      <c r="PSL28" s="1"/>
      <c r="PSM28" s="140"/>
      <c r="PSN28" s="140"/>
      <c r="PSO28" s="140"/>
      <c r="PSP28" s="1"/>
      <c r="PSQ28"/>
      <c r="PSR28" s="147"/>
      <c r="PSS28" s="1"/>
      <c r="PST28" s="1"/>
      <c r="PSU28" s="1"/>
      <c r="PSV28" s="1"/>
      <c r="PTE28" s="24"/>
      <c r="PTJ28" s="1"/>
      <c r="PTK28" s="140"/>
      <c r="PTL28" s="140"/>
      <c r="PTM28" s="140"/>
      <c r="PTN28" s="1"/>
      <c r="PTO28"/>
      <c r="PTP28" s="147"/>
      <c r="PTQ28" s="1"/>
      <c r="PTR28" s="1"/>
      <c r="PTS28" s="1"/>
      <c r="PTT28" s="1"/>
      <c r="PUC28" s="24"/>
      <c r="PUH28" s="1"/>
      <c r="PUI28" s="140"/>
      <c r="PUJ28" s="140"/>
      <c r="PUK28" s="140"/>
      <c r="PUL28" s="1"/>
      <c r="PUM28"/>
      <c r="PUN28" s="147"/>
      <c r="PUO28" s="1"/>
      <c r="PUP28" s="1"/>
      <c r="PUQ28" s="1"/>
      <c r="PUR28" s="1"/>
      <c r="PVA28" s="24"/>
      <c r="PVF28" s="1"/>
      <c r="PVG28" s="140"/>
      <c r="PVH28" s="140"/>
      <c r="PVI28" s="140"/>
      <c r="PVJ28" s="1"/>
      <c r="PVK28"/>
      <c r="PVL28" s="147"/>
      <c r="PVM28" s="1"/>
      <c r="PVN28" s="1"/>
      <c r="PVO28" s="1"/>
      <c r="PVP28" s="1"/>
      <c r="PVY28" s="24"/>
      <c r="PWD28" s="1"/>
      <c r="PWE28" s="140"/>
      <c r="PWF28" s="140"/>
      <c r="PWG28" s="140"/>
      <c r="PWH28" s="1"/>
      <c r="PWI28"/>
      <c r="PWJ28" s="147"/>
      <c r="PWK28" s="1"/>
      <c r="PWL28" s="1"/>
      <c r="PWM28" s="1"/>
      <c r="PWN28" s="1"/>
      <c r="PWW28" s="24"/>
      <c r="PXB28" s="1"/>
      <c r="PXC28" s="140"/>
      <c r="PXD28" s="140"/>
      <c r="PXE28" s="140"/>
      <c r="PXF28" s="1"/>
      <c r="PXG28"/>
      <c r="PXH28" s="147"/>
      <c r="PXI28" s="1"/>
      <c r="PXJ28" s="1"/>
      <c r="PXK28" s="1"/>
      <c r="PXL28" s="1"/>
      <c r="PXU28" s="24"/>
      <c r="PXZ28" s="1"/>
      <c r="PYA28" s="140"/>
      <c r="PYB28" s="140"/>
      <c r="PYC28" s="140"/>
      <c r="PYD28" s="1"/>
      <c r="PYE28"/>
      <c r="PYF28" s="147"/>
      <c r="PYG28" s="1"/>
      <c r="PYH28" s="1"/>
      <c r="PYI28" s="1"/>
      <c r="PYJ28" s="1"/>
      <c r="PYS28" s="24"/>
      <c r="PYX28" s="1"/>
      <c r="PYY28" s="140"/>
      <c r="PYZ28" s="140"/>
      <c r="PZA28" s="140"/>
      <c r="PZB28" s="1"/>
      <c r="PZC28"/>
      <c r="PZD28" s="147"/>
      <c r="PZE28" s="1"/>
      <c r="PZF28" s="1"/>
      <c r="PZG28" s="1"/>
      <c r="PZH28" s="1"/>
      <c r="PZQ28" s="24"/>
      <c r="PZV28" s="1"/>
      <c r="PZW28" s="140"/>
      <c r="PZX28" s="140"/>
      <c r="PZY28" s="140"/>
      <c r="PZZ28" s="1"/>
      <c r="QAA28"/>
      <c r="QAB28" s="147"/>
      <c r="QAC28" s="1"/>
      <c r="QAD28" s="1"/>
      <c r="QAE28" s="1"/>
      <c r="QAF28" s="1"/>
      <c r="QAO28" s="24"/>
      <c r="QAT28" s="1"/>
      <c r="QAU28" s="140"/>
      <c r="QAV28" s="140"/>
      <c r="QAW28" s="140"/>
      <c r="QAX28" s="1"/>
      <c r="QAY28"/>
      <c r="QAZ28" s="147"/>
      <c r="QBA28" s="1"/>
      <c r="QBB28" s="1"/>
      <c r="QBC28" s="1"/>
      <c r="QBD28" s="1"/>
      <c r="QBM28" s="24"/>
      <c r="QBR28" s="1"/>
      <c r="QBS28" s="140"/>
      <c r="QBT28" s="140"/>
      <c r="QBU28" s="140"/>
      <c r="QBV28" s="1"/>
      <c r="QBW28"/>
      <c r="QBX28" s="147"/>
      <c r="QBY28" s="1"/>
      <c r="QBZ28" s="1"/>
      <c r="QCA28" s="1"/>
      <c r="QCB28" s="1"/>
      <c r="QCK28" s="24"/>
      <c r="QCP28" s="1"/>
      <c r="QCQ28" s="140"/>
      <c r="QCR28" s="140"/>
      <c r="QCS28" s="140"/>
      <c r="QCT28" s="1"/>
      <c r="QCU28"/>
      <c r="QCV28" s="147"/>
      <c r="QCW28" s="1"/>
      <c r="QCX28" s="1"/>
      <c r="QCY28" s="1"/>
      <c r="QCZ28" s="1"/>
      <c r="QDI28" s="24"/>
      <c r="QDN28" s="1"/>
      <c r="QDO28" s="140"/>
      <c r="QDP28" s="140"/>
      <c r="QDQ28" s="140"/>
      <c r="QDR28" s="1"/>
      <c r="QDS28"/>
      <c r="QDT28" s="147"/>
      <c r="QDU28" s="1"/>
      <c r="QDV28" s="1"/>
      <c r="QDW28" s="1"/>
      <c r="QDX28" s="1"/>
      <c r="QEG28" s="24"/>
      <c r="QEL28" s="1"/>
      <c r="QEM28" s="140"/>
      <c r="QEN28" s="140"/>
      <c r="QEO28" s="140"/>
      <c r="QEP28" s="1"/>
      <c r="QEQ28"/>
      <c r="QER28" s="147"/>
      <c r="QES28" s="1"/>
      <c r="QET28" s="1"/>
      <c r="QEU28" s="1"/>
      <c r="QEV28" s="1"/>
      <c r="QFE28" s="24"/>
      <c r="QFJ28" s="1"/>
      <c r="QFK28" s="140"/>
      <c r="QFL28" s="140"/>
      <c r="QFM28" s="140"/>
      <c r="QFN28" s="1"/>
      <c r="QFO28"/>
      <c r="QFP28" s="147"/>
      <c r="QFQ28" s="1"/>
      <c r="QFR28" s="1"/>
      <c r="QFS28" s="1"/>
      <c r="QFT28" s="1"/>
      <c r="QGC28" s="24"/>
      <c r="QGH28" s="1"/>
      <c r="QGI28" s="140"/>
      <c r="QGJ28" s="140"/>
      <c r="QGK28" s="140"/>
      <c r="QGL28" s="1"/>
      <c r="QGM28"/>
      <c r="QGN28" s="147"/>
      <c r="QGO28" s="1"/>
      <c r="QGP28" s="1"/>
      <c r="QGQ28" s="1"/>
      <c r="QGR28" s="1"/>
      <c r="QHA28" s="24"/>
      <c r="QHF28" s="1"/>
      <c r="QHG28" s="140"/>
      <c r="QHH28" s="140"/>
      <c r="QHI28" s="140"/>
      <c r="QHJ28" s="1"/>
      <c r="QHK28"/>
      <c r="QHL28" s="147"/>
      <c r="QHM28" s="1"/>
      <c r="QHN28" s="1"/>
      <c r="QHO28" s="1"/>
      <c r="QHP28" s="1"/>
      <c r="QHY28" s="24"/>
      <c r="QID28" s="1"/>
      <c r="QIE28" s="140"/>
      <c r="QIF28" s="140"/>
      <c r="QIG28" s="140"/>
      <c r="QIH28" s="1"/>
      <c r="QII28"/>
      <c r="QIJ28" s="147"/>
      <c r="QIK28" s="1"/>
      <c r="QIL28" s="1"/>
      <c r="QIM28" s="1"/>
      <c r="QIN28" s="1"/>
      <c r="QIW28" s="24"/>
      <c r="QJB28" s="1"/>
      <c r="QJC28" s="140"/>
      <c r="QJD28" s="140"/>
      <c r="QJE28" s="140"/>
      <c r="QJF28" s="1"/>
      <c r="QJG28"/>
      <c r="QJH28" s="147"/>
      <c r="QJI28" s="1"/>
      <c r="QJJ28" s="1"/>
      <c r="QJK28" s="1"/>
      <c r="QJL28" s="1"/>
      <c r="QJU28" s="24"/>
      <c r="QJZ28" s="1"/>
      <c r="QKA28" s="140"/>
      <c r="QKB28" s="140"/>
      <c r="QKC28" s="140"/>
      <c r="QKD28" s="1"/>
      <c r="QKE28"/>
      <c r="QKF28" s="147"/>
      <c r="QKG28" s="1"/>
      <c r="QKH28" s="1"/>
      <c r="QKI28" s="1"/>
      <c r="QKJ28" s="1"/>
      <c r="QKS28" s="24"/>
      <c r="QKX28" s="1"/>
      <c r="QKY28" s="140"/>
      <c r="QKZ28" s="140"/>
      <c r="QLA28" s="140"/>
      <c r="QLB28" s="1"/>
      <c r="QLC28"/>
      <c r="QLD28" s="147"/>
      <c r="QLE28" s="1"/>
      <c r="QLF28" s="1"/>
      <c r="QLG28" s="1"/>
      <c r="QLH28" s="1"/>
      <c r="QLQ28" s="24"/>
      <c r="QLV28" s="1"/>
      <c r="QLW28" s="140"/>
      <c r="QLX28" s="140"/>
      <c r="QLY28" s="140"/>
      <c r="QLZ28" s="1"/>
      <c r="QMA28"/>
      <c r="QMB28" s="147"/>
      <c r="QMC28" s="1"/>
      <c r="QMD28" s="1"/>
      <c r="QME28" s="1"/>
      <c r="QMF28" s="1"/>
      <c r="QMO28" s="24"/>
      <c r="QMT28" s="1"/>
      <c r="QMU28" s="140"/>
      <c r="QMV28" s="140"/>
      <c r="QMW28" s="140"/>
      <c r="QMX28" s="1"/>
      <c r="QMY28"/>
      <c r="QMZ28" s="147"/>
      <c r="QNA28" s="1"/>
      <c r="QNB28" s="1"/>
      <c r="QNC28" s="1"/>
      <c r="QND28" s="1"/>
      <c r="QNM28" s="24"/>
      <c r="QNR28" s="1"/>
      <c r="QNS28" s="140"/>
      <c r="QNT28" s="140"/>
      <c r="QNU28" s="140"/>
      <c r="QNV28" s="1"/>
      <c r="QNW28"/>
      <c r="QNX28" s="147"/>
      <c r="QNY28" s="1"/>
      <c r="QNZ28" s="1"/>
      <c r="QOA28" s="1"/>
      <c r="QOB28" s="1"/>
      <c r="QOK28" s="24"/>
      <c r="QOP28" s="1"/>
      <c r="QOQ28" s="140"/>
      <c r="QOR28" s="140"/>
      <c r="QOS28" s="140"/>
      <c r="QOT28" s="1"/>
      <c r="QOU28"/>
      <c r="QOV28" s="147"/>
      <c r="QOW28" s="1"/>
      <c r="QOX28" s="1"/>
      <c r="QOY28" s="1"/>
      <c r="QOZ28" s="1"/>
      <c r="QPI28" s="24"/>
      <c r="QPN28" s="1"/>
      <c r="QPO28" s="140"/>
      <c r="QPP28" s="140"/>
      <c r="QPQ28" s="140"/>
      <c r="QPR28" s="1"/>
      <c r="QPS28"/>
      <c r="QPT28" s="147"/>
      <c r="QPU28" s="1"/>
      <c r="QPV28" s="1"/>
      <c r="QPW28" s="1"/>
      <c r="QPX28" s="1"/>
      <c r="QQG28" s="24"/>
      <c r="QQL28" s="1"/>
      <c r="QQM28" s="140"/>
      <c r="QQN28" s="140"/>
      <c r="QQO28" s="140"/>
      <c r="QQP28" s="1"/>
      <c r="QQQ28"/>
      <c r="QQR28" s="147"/>
      <c r="QQS28" s="1"/>
      <c r="QQT28" s="1"/>
      <c r="QQU28" s="1"/>
      <c r="QQV28" s="1"/>
      <c r="QRE28" s="24"/>
      <c r="QRJ28" s="1"/>
      <c r="QRK28" s="140"/>
      <c r="QRL28" s="140"/>
      <c r="QRM28" s="140"/>
      <c r="QRN28" s="1"/>
      <c r="QRO28"/>
      <c r="QRP28" s="147"/>
      <c r="QRQ28" s="1"/>
      <c r="QRR28" s="1"/>
      <c r="QRS28" s="1"/>
      <c r="QRT28" s="1"/>
      <c r="QSC28" s="24"/>
      <c r="QSH28" s="1"/>
      <c r="QSI28" s="140"/>
      <c r="QSJ28" s="140"/>
      <c r="QSK28" s="140"/>
      <c r="QSL28" s="1"/>
      <c r="QSM28"/>
      <c r="QSN28" s="147"/>
      <c r="QSO28" s="1"/>
      <c r="QSP28" s="1"/>
      <c r="QSQ28" s="1"/>
      <c r="QSR28" s="1"/>
      <c r="QTA28" s="24"/>
      <c r="QTF28" s="1"/>
      <c r="QTG28" s="140"/>
      <c r="QTH28" s="140"/>
      <c r="QTI28" s="140"/>
      <c r="QTJ28" s="1"/>
      <c r="QTK28"/>
      <c r="QTL28" s="147"/>
      <c r="QTM28" s="1"/>
      <c r="QTN28" s="1"/>
      <c r="QTO28" s="1"/>
      <c r="QTP28" s="1"/>
      <c r="QTY28" s="24"/>
      <c r="QUD28" s="1"/>
      <c r="QUE28" s="140"/>
      <c r="QUF28" s="140"/>
      <c r="QUG28" s="140"/>
      <c r="QUH28" s="1"/>
      <c r="QUI28"/>
      <c r="QUJ28" s="147"/>
      <c r="QUK28" s="1"/>
      <c r="QUL28" s="1"/>
      <c r="QUM28" s="1"/>
      <c r="QUN28" s="1"/>
      <c r="QUW28" s="24"/>
      <c r="QVB28" s="1"/>
      <c r="QVC28" s="140"/>
      <c r="QVD28" s="140"/>
      <c r="QVE28" s="140"/>
      <c r="QVF28" s="1"/>
      <c r="QVG28"/>
      <c r="QVH28" s="147"/>
      <c r="QVI28" s="1"/>
      <c r="QVJ28" s="1"/>
      <c r="QVK28" s="1"/>
      <c r="QVL28" s="1"/>
      <c r="QVU28" s="24"/>
      <c r="QVZ28" s="1"/>
      <c r="QWA28" s="140"/>
      <c r="QWB28" s="140"/>
      <c r="QWC28" s="140"/>
      <c r="QWD28" s="1"/>
      <c r="QWE28"/>
      <c r="QWF28" s="147"/>
      <c r="QWG28" s="1"/>
      <c r="QWH28" s="1"/>
      <c r="QWI28" s="1"/>
      <c r="QWJ28" s="1"/>
      <c r="QWS28" s="24"/>
      <c r="QWX28" s="1"/>
      <c r="QWY28" s="140"/>
      <c r="QWZ28" s="140"/>
      <c r="QXA28" s="140"/>
      <c r="QXB28" s="1"/>
      <c r="QXC28"/>
      <c r="QXD28" s="147"/>
      <c r="QXE28" s="1"/>
      <c r="QXF28" s="1"/>
      <c r="QXG28" s="1"/>
      <c r="QXH28" s="1"/>
      <c r="QXQ28" s="24"/>
      <c r="QXV28" s="1"/>
      <c r="QXW28" s="140"/>
      <c r="QXX28" s="140"/>
      <c r="QXY28" s="140"/>
      <c r="QXZ28" s="1"/>
      <c r="QYA28"/>
      <c r="QYB28" s="147"/>
      <c r="QYC28" s="1"/>
      <c r="QYD28" s="1"/>
      <c r="QYE28" s="1"/>
      <c r="QYF28" s="1"/>
      <c r="QYO28" s="24"/>
      <c r="QYT28" s="1"/>
      <c r="QYU28" s="140"/>
      <c r="QYV28" s="140"/>
      <c r="QYW28" s="140"/>
      <c r="QYX28" s="1"/>
      <c r="QYY28"/>
      <c r="QYZ28" s="147"/>
      <c r="QZA28" s="1"/>
      <c r="QZB28" s="1"/>
      <c r="QZC28" s="1"/>
      <c r="QZD28" s="1"/>
      <c r="QZM28" s="24"/>
      <c r="QZR28" s="1"/>
      <c r="QZS28" s="140"/>
      <c r="QZT28" s="140"/>
      <c r="QZU28" s="140"/>
      <c r="QZV28" s="1"/>
      <c r="QZW28"/>
      <c r="QZX28" s="147"/>
      <c r="QZY28" s="1"/>
      <c r="QZZ28" s="1"/>
      <c r="RAA28" s="1"/>
      <c r="RAB28" s="1"/>
      <c r="RAK28" s="24"/>
      <c r="RAP28" s="1"/>
      <c r="RAQ28" s="140"/>
      <c r="RAR28" s="140"/>
      <c r="RAS28" s="140"/>
      <c r="RAT28" s="1"/>
      <c r="RAU28"/>
      <c r="RAV28" s="147"/>
      <c r="RAW28" s="1"/>
      <c r="RAX28" s="1"/>
      <c r="RAY28" s="1"/>
      <c r="RAZ28" s="1"/>
      <c r="RBI28" s="24"/>
      <c r="RBN28" s="1"/>
      <c r="RBO28" s="140"/>
      <c r="RBP28" s="140"/>
      <c r="RBQ28" s="140"/>
      <c r="RBR28" s="1"/>
      <c r="RBS28"/>
      <c r="RBT28" s="147"/>
      <c r="RBU28" s="1"/>
      <c r="RBV28" s="1"/>
      <c r="RBW28" s="1"/>
      <c r="RBX28" s="1"/>
      <c r="RCG28" s="24"/>
      <c r="RCL28" s="1"/>
      <c r="RCM28" s="140"/>
      <c r="RCN28" s="140"/>
      <c r="RCO28" s="140"/>
      <c r="RCP28" s="1"/>
      <c r="RCQ28"/>
      <c r="RCR28" s="147"/>
      <c r="RCS28" s="1"/>
      <c r="RCT28" s="1"/>
      <c r="RCU28" s="1"/>
      <c r="RCV28" s="1"/>
      <c r="RDE28" s="24"/>
      <c r="RDJ28" s="1"/>
      <c r="RDK28" s="140"/>
      <c r="RDL28" s="140"/>
      <c r="RDM28" s="140"/>
      <c r="RDN28" s="1"/>
      <c r="RDO28"/>
      <c r="RDP28" s="147"/>
      <c r="RDQ28" s="1"/>
      <c r="RDR28" s="1"/>
      <c r="RDS28" s="1"/>
      <c r="RDT28" s="1"/>
      <c r="REC28" s="24"/>
      <c r="REH28" s="1"/>
      <c r="REI28" s="140"/>
      <c r="REJ28" s="140"/>
      <c r="REK28" s="140"/>
      <c r="REL28" s="1"/>
      <c r="REM28"/>
      <c r="REN28" s="147"/>
      <c r="REO28" s="1"/>
      <c r="REP28" s="1"/>
      <c r="REQ28" s="1"/>
      <c r="RER28" s="1"/>
      <c r="RFA28" s="24"/>
      <c r="RFF28" s="1"/>
      <c r="RFG28" s="140"/>
      <c r="RFH28" s="140"/>
      <c r="RFI28" s="140"/>
      <c r="RFJ28" s="1"/>
      <c r="RFK28"/>
      <c r="RFL28" s="147"/>
      <c r="RFM28" s="1"/>
      <c r="RFN28" s="1"/>
      <c r="RFO28" s="1"/>
      <c r="RFP28" s="1"/>
      <c r="RFY28" s="24"/>
      <c r="RGD28" s="1"/>
      <c r="RGE28" s="140"/>
      <c r="RGF28" s="140"/>
      <c r="RGG28" s="140"/>
      <c r="RGH28" s="1"/>
      <c r="RGI28"/>
      <c r="RGJ28" s="147"/>
      <c r="RGK28" s="1"/>
      <c r="RGL28" s="1"/>
      <c r="RGM28" s="1"/>
      <c r="RGN28" s="1"/>
      <c r="RGW28" s="24"/>
      <c r="RHB28" s="1"/>
      <c r="RHC28" s="140"/>
      <c r="RHD28" s="140"/>
      <c r="RHE28" s="140"/>
      <c r="RHF28" s="1"/>
      <c r="RHG28"/>
      <c r="RHH28" s="147"/>
      <c r="RHI28" s="1"/>
      <c r="RHJ28" s="1"/>
      <c r="RHK28" s="1"/>
      <c r="RHL28" s="1"/>
      <c r="RHU28" s="24"/>
      <c r="RHZ28" s="1"/>
      <c r="RIA28" s="140"/>
      <c r="RIB28" s="140"/>
      <c r="RIC28" s="140"/>
      <c r="RID28" s="1"/>
      <c r="RIE28"/>
      <c r="RIF28" s="147"/>
      <c r="RIG28" s="1"/>
      <c r="RIH28" s="1"/>
      <c r="RII28" s="1"/>
      <c r="RIJ28" s="1"/>
      <c r="RIS28" s="24"/>
      <c r="RIX28" s="1"/>
      <c r="RIY28" s="140"/>
      <c r="RIZ28" s="140"/>
      <c r="RJA28" s="140"/>
      <c r="RJB28" s="1"/>
      <c r="RJC28"/>
      <c r="RJD28" s="147"/>
      <c r="RJE28" s="1"/>
      <c r="RJF28" s="1"/>
      <c r="RJG28" s="1"/>
      <c r="RJH28" s="1"/>
      <c r="RJQ28" s="24"/>
      <c r="RJV28" s="1"/>
      <c r="RJW28" s="140"/>
      <c r="RJX28" s="140"/>
      <c r="RJY28" s="140"/>
      <c r="RJZ28" s="1"/>
      <c r="RKA28"/>
      <c r="RKB28" s="147"/>
      <c r="RKC28" s="1"/>
      <c r="RKD28" s="1"/>
      <c r="RKE28" s="1"/>
      <c r="RKF28" s="1"/>
      <c r="RKO28" s="24"/>
      <c r="RKT28" s="1"/>
      <c r="RKU28" s="140"/>
      <c r="RKV28" s="140"/>
      <c r="RKW28" s="140"/>
      <c r="RKX28" s="1"/>
      <c r="RKY28"/>
      <c r="RKZ28" s="147"/>
      <c r="RLA28" s="1"/>
      <c r="RLB28" s="1"/>
      <c r="RLC28" s="1"/>
      <c r="RLD28" s="1"/>
      <c r="RLM28" s="24"/>
      <c r="RLR28" s="1"/>
      <c r="RLS28" s="140"/>
      <c r="RLT28" s="140"/>
      <c r="RLU28" s="140"/>
      <c r="RLV28" s="1"/>
      <c r="RLW28"/>
      <c r="RLX28" s="147"/>
      <c r="RLY28" s="1"/>
      <c r="RLZ28" s="1"/>
      <c r="RMA28" s="1"/>
      <c r="RMB28" s="1"/>
      <c r="RMK28" s="24"/>
      <c r="RMP28" s="1"/>
      <c r="RMQ28" s="140"/>
      <c r="RMR28" s="140"/>
      <c r="RMS28" s="140"/>
      <c r="RMT28" s="1"/>
      <c r="RMU28"/>
      <c r="RMV28" s="147"/>
      <c r="RMW28" s="1"/>
      <c r="RMX28" s="1"/>
      <c r="RMY28" s="1"/>
      <c r="RMZ28" s="1"/>
      <c r="RNI28" s="24"/>
      <c r="RNN28" s="1"/>
      <c r="RNO28" s="140"/>
      <c r="RNP28" s="140"/>
      <c r="RNQ28" s="140"/>
      <c r="RNR28" s="1"/>
      <c r="RNS28"/>
      <c r="RNT28" s="147"/>
      <c r="RNU28" s="1"/>
      <c r="RNV28" s="1"/>
      <c r="RNW28" s="1"/>
      <c r="RNX28" s="1"/>
      <c r="ROG28" s="24"/>
      <c r="ROL28" s="1"/>
      <c r="ROM28" s="140"/>
      <c r="RON28" s="140"/>
      <c r="ROO28" s="140"/>
      <c r="ROP28" s="1"/>
      <c r="ROQ28"/>
      <c r="ROR28" s="147"/>
      <c r="ROS28" s="1"/>
      <c r="ROT28" s="1"/>
      <c r="ROU28" s="1"/>
      <c r="ROV28" s="1"/>
      <c r="RPE28" s="24"/>
      <c r="RPJ28" s="1"/>
      <c r="RPK28" s="140"/>
      <c r="RPL28" s="140"/>
      <c r="RPM28" s="140"/>
      <c r="RPN28" s="1"/>
      <c r="RPO28"/>
      <c r="RPP28" s="147"/>
      <c r="RPQ28" s="1"/>
      <c r="RPR28" s="1"/>
      <c r="RPS28" s="1"/>
      <c r="RPT28" s="1"/>
      <c r="RQC28" s="24"/>
      <c r="RQH28" s="1"/>
      <c r="RQI28" s="140"/>
      <c r="RQJ28" s="140"/>
      <c r="RQK28" s="140"/>
      <c r="RQL28" s="1"/>
      <c r="RQM28"/>
      <c r="RQN28" s="147"/>
      <c r="RQO28" s="1"/>
      <c r="RQP28" s="1"/>
      <c r="RQQ28" s="1"/>
      <c r="RQR28" s="1"/>
      <c r="RRA28" s="24"/>
      <c r="RRF28" s="1"/>
      <c r="RRG28" s="140"/>
      <c r="RRH28" s="140"/>
      <c r="RRI28" s="140"/>
      <c r="RRJ28" s="1"/>
      <c r="RRK28"/>
      <c r="RRL28" s="147"/>
      <c r="RRM28" s="1"/>
      <c r="RRN28" s="1"/>
      <c r="RRO28" s="1"/>
      <c r="RRP28" s="1"/>
      <c r="RRY28" s="24"/>
      <c r="RSD28" s="1"/>
      <c r="RSE28" s="140"/>
      <c r="RSF28" s="140"/>
      <c r="RSG28" s="140"/>
      <c r="RSH28" s="1"/>
      <c r="RSI28"/>
      <c r="RSJ28" s="147"/>
      <c r="RSK28" s="1"/>
      <c r="RSL28" s="1"/>
      <c r="RSM28" s="1"/>
      <c r="RSN28" s="1"/>
      <c r="RSW28" s="24"/>
      <c r="RTB28" s="1"/>
      <c r="RTC28" s="140"/>
      <c r="RTD28" s="140"/>
      <c r="RTE28" s="140"/>
      <c r="RTF28" s="1"/>
      <c r="RTG28"/>
      <c r="RTH28" s="147"/>
      <c r="RTI28" s="1"/>
      <c r="RTJ28" s="1"/>
      <c r="RTK28" s="1"/>
      <c r="RTL28" s="1"/>
      <c r="RTU28" s="24"/>
      <c r="RTZ28" s="1"/>
      <c r="RUA28" s="140"/>
      <c r="RUB28" s="140"/>
      <c r="RUC28" s="140"/>
      <c r="RUD28" s="1"/>
      <c r="RUE28"/>
      <c r="RUF28" s="147"/>
      <c r="RUG28" s="1"/>
      <c r="RUH28" s="1"/>
      <c r="RUI28" s="1"/>
      <c r="RUJ28" s="1"/>
      <c r="RUS28" s="24"/>
      <c r="RUX28" s="1"/>
      <c r="RUY28" s="140"/>
      <c r="RUZ28" s="140"/>
      <c r="RVA28" s="140"/>
      <c r="RVB28" s="1"/>
      <c r="RVC28"/>
      <c r="RVD28" s="147"/>
      <c r="RVE28" s="1"/>
      <c r="RVF28" s="1"/>
      <c r="RVG28" s="1"/>
      <c r="RVH28" s="1"/>
      <c r="RVQ28" s="24"/>
      <c r="RVV28" s="1"/>
      <c r="RVW28" s="140"/>
      <c r="RVX28" s="140"/>
      <c r="RVY28" s="140"/>
      <c r="RVZ28" s="1"/>
      <c r="RWA28"/>
      <c r="RWB28" s="147"/>
      <c r="RWC28" s="1"/>
      <c r="RWD28" s="1"/>
      <c r="RWE28" s="1"/>
      <c r="RWF28" s="1"/>
      <c r="RWO28" s="24"/>
      <c r="RWT28" s="1"/>
      <c r="RWU28" s="140"/>
      <c r="RWV28" s="140"/>
      <c r="RWW28" s="140"/>
      <c r="RWX28" s="1"/>
      <c r="RWY28"/>
      <c r="RWZ28" s="147"/>
      <c r="RXA28" s="1"/>
      <c r="RXB28" s="1"/>
      <c r="RXC28" s="1"/>
      <c r="RXD28" s="1"/>
      <c r="RXM28" s="24"/>
      <c r="RXR28" s="1"/>
      <c r="RXS28" s="140"/>
      <c r="RXT28" s="140"/>
      <c r="RXU28" s="140"/>
      <c r="RXV28" s="1"/>
      <c r="RXW28"/>
      <c r="RXX28" s="147"/>
      <c r="RXY28" s="1"/>
      <c r="RXZ28" s="1"/>
      <c r="RYA28" s="1"/>
      <c r="RYB28" s="1"/>
      <c r="RYK28" s="24"/>
      <c r="RYP28" s="1"/>
      <c r="RYQ28" s="140"/>
      <c r="RYR28" s="140"/>
      <c r="RYS28" s="140"/>
      <c r="RYT28" s="1"/>
      <c r="RYU28"/>
      <c r="RYV28" s="147"/>
      <c r="RYW28" s="1"/>
      <c r="RYX28" s="1"/>
      <c r="RYY28" s="1"/>
      <c r="RYZ28" s="1"/>
      <c r="RZI28" s="24"/>
      <c r="RZN28" s="1"/>
      <c r="RZO28" s="140"/>
      <c r="RZP28" s="140"/>
      <c r="RZQ28" s="140"/>
      <c r="RZR28" s="1"/>
      <c r="RZS28"/>
      <c r="RZT28" s="147"/>
      <c r="RZU28" s="1"/>
      <c r="RZV28" s="1"/>
      <c r="RZW28" s="1"/>
      <c r="RZX28" s="1"/>
      <c r="SAG28" s="24"/>
      <c r="SAL28" s="1"/>
      <c r="SAM28" s="140"/>
      <c r="SAN28" s="140"/>
      <c r="SAO28" s="140"/>
      <c r="SAP28" s="1"/>
      <c r="SAQ28"/>
      <c r="SAR28" s="147"/>
      <c r="SAS28" s="1"/>
      <c r="SAT28" s="1"/>
      <c r="SAU28" s="1"/>
      <c r="SAV28" s="1"/>
      <c r="SBE28" s="24"/>
      <c r="SBJ28" s="1"/>
      <c r="SBK28" s="140"/>
      <c r="SBL28" s="140"/>
      <c r="SBM28" s="140"/>
      <c r="SBN28" s="1"/>
      <c r="SBO28"/>
      <c r="SBP28" s="147"/>
      <c r="SBQ28" s="1"/>
      <c r="SBR28" s="1"/>
      <c r="SBS28" s="1"/>
      <c r="SBT28" s="1"/>
      <c r="SCC28" s="24"/>
      <c r="SCH28" s="1"/>
      <c r="SCI28" s="140"/>
      <c r="SCJ28" s="140"/>
      <c r="SCK28" s="140"/>
      <c r="SCL28" s="1"/>
      <c r="SCM28"/>
      <c r="SCN28" s="147"/>
      <c r="SCO28" s="1"/>
      <c r="SCP28" s="1"/>
      <c r="SCQ28" s="1"/>
      <c r="SCR28" s="1"/>
      <c r="SDA28" s="24"/>
      <c r="SDF28" s="1"/>
      <c r="SDG28" s="140"/>
      <c r="SDH28" s="140"/>
      <c r="SDI28" s="140"/>
      <c r="SDJ28" s="1"/>
      <c r="SDK28"/>
      <c r="SDL28" s="147"/>
      <c r="SDM28" s="1"/>
      <c r="SDN28" s="1"/>
      <c r="SDO28" s="1"/>
      <c r="SDP28" s="1"/>
      <c r="SDY28" s="24"/>
      <c r="SED28" s="1"/>
      <c r="SEE28" s="140"/>
      <c r="SEF28" s="140"/>
      <c r="SEG28" s="140"/>
      <c r="SEH28" s="1"/>
      <c r="SEI28"/>
      <c r="SEJ28" s="147"/>
      <c r="SEK28" s="1"/>
      <c r="SEL28" s="1"/>
      <c r="SEM28" s="1"/>
      <c r="SEN28" s="1"/>
      <c r="SEW28" s="24"/>
      <c r="SFB28" s="1"/>
      <c r="SFC28" s="140"/>
      <c r="SFD28" s="140"/>
      <c r="SFE28" s="140"/>
      <c r="SFF28" s="1"/>
      <c r="SFG28"/>
      <c r="SFH28" s="147"/>
      <c r="SFI28" s="1"/>
      <c r="SFJ28" s="1"/>
      <c r="SFK28" s="1"/>
      <c r="SFL28" s="1"/>
      <c r="SFU28" s="24"/>
      <c r="SFZ28" s="1"/>
      <c r="SGA28" s="140"/>
      <c r="SGB28" s="140"/>
      <c r="SGC28" s="140"/>
      <c r="SGD28" s="1"/>
      <c r="SGE28"/>
      <c r="SGF28" s="147"/>
      <c r="SGG28" s="1"/>
      <c r="SGH28" s="1"/>
      <c r="SGI28" s="1"/>
      <c r="SGJ28" s="1"/>
      <c r="SGS28" s="24"/>
      <c r="SGX28" s="1"/>
      <c r="SGY28" s="140"/>
      <c r="SGZ28" s="140"/>
      <c r="SHA28" s="140"/>
      <c r="SHB28" s="1"/>
      <c r="SHC28"/>
      <c r="SHD28" s="147"/>
      <c r="SHE28" s="1"/>
      <c r="SHF28" s="1"/>
      <c r="SHG28" s="1"/>
      <c r="SHH28" s="1"/>
      <c r="SHQ28" s="24"/>
      <c r="SHV28" s="1"/>
      <c r="SHW28" s="140"/>
      <c r="SHX28" s="140"/>
      <c r="SHY28" s="140"/>
      <c r="SHZ28" s="1"/>
      <c r="SIA28"/>
      <c r="SIB28" s="147"/>
      <c r="SIC28" s="1"/>
      <c r="SID28" s="1"/>
      <c r="SIE28" s="1"/>
      <c r="SIF28" s="1"/>
      <c r="SIO28" s="24"/>
      <c r="SIT28" s="1"/>
      <c r="SIU28" s="140"/>
      <c r="SIV28" s="140"/>
      <c r="SIW28" s="140"/>
      <c r="SIX28" s="1"/>
      <c r="SIY28"/>
      <c r="SIZ28" s="147"/>
      <c r="SJA28" s="1"/>
      <c r="SJB28" s="1"/>
      <c r="SJC28" s="1"/>
      <c r="SJD28" s="1"/>
      <c r="SJM28" s="24"/>
      <c r="SJR28" s="1"/>
      <c r="SJS28" s="140"/>
      <c r="SJT28" s="140"/>
      <c r="SJU28" s="140"/>
      <c r="SJV28" s="1"/>
      <c r="SJW28"/>
      <c r="SJX28" s="147"/>
      <c r="SJY28" s="1"/>
      <c r="SJZ28" s="1"/>
      <c r="SKA28" s="1"/>
      <c r="SKB28" s="1"/>
      <c r="SKK28" s="24"/>
      <c r="SKP28" s="1"/>
      <c r="SKQ28" s="140"/>
      <c r="SKR28" s="140"/>
      <c r="SKS28" s="140"/>
      <c r="SKT28" s="1"/>
      <c r="SKU28"/>
      <c r="SKV28" s="147"/>
      <c r="SKW28" s="1"/>
      <c r="SKX28" s="1"/>
      <c r="SKY28" s="1"/>
      <c r="SKZ28" s="1"/>
      <c r="SLI28" s="24"/>
      <c r="SLN28" s="1"/>
      <c r="SLO28" s="140"/>
      <c r="SLP28" s="140"/>
      <c r="SLQ28" s="140"/>
      <c r="SLR28" s="1"/>
      <c r="SLS28"/>
      <c r="SLT28" s="147"/>
      <c r="SLU28" s="1"/>
      <c r="SLV28" s="1"/>
      <c r="SLW28" s="1"/>
      <c r="SLX28" s="1"/>
      <c r="SMG28" s="24"/>
      <c r="SML28" s="1"/>
      <c r="SMM28" s="140"/>
      <c r="SMN28" s="140"/>
      <c r="SMO28" s="140"/>
      <c r="SMP28" s="1"/>
      <c r="SMQ28"/>
      <c r="SMR28" s="147"/>
      <c r="SMS28" s="1"/>
      <c r="SMT28" s="1"/>
      <c r="SMU28" s="1"/>
      <c r="SMV28" s="1"/>
      <c r="SNE28" s="24"/>
      <c r="SNJ28" s="1"/>
      <c r="SNK28" s="140"/>
      <c r="SNL28" s="140"/>
      <c r="SNM28" s="140"/>
      <c r="SNN28" s="1"/>
      <c r="SNO28"/>
      <c r="SNP28" s="147"/>
      <c r="SNQ28" s="1"/>
      <c r="SNR28" s="1"/>
      <c r="SNS28" s="1"/>
      <c r="SNT28" s="1"/>
      <c r="SOC28" s="24"/>
      <c r="SOH28" s="1"/>
      <c r="SOI28" s="140"/>
      <c r="SOJ28" s="140"/>
      <c r="SOK28" s="140"/>
      <c r="SOL28" s="1"/>
      <c r="SOM28"/>
      <c r="SON28" s="147"/>
      <c r="SOO28" s="1"/>
      <c r="SOP28" s="1"/>
      <c r="SOQ28" s="1"/>
      <c r="SOR28" s="1"/>
      <c r="SPA28" s="24"/>
      <c r="SPF28" s="1"/>
      <c r="SPG28" s="140"/>
      <c r="SPH28" s="140"/>
      <c r="SPI28" s="140"/>
      <c r="SPJ28" s="1"/>
      <c r="SPK28"/>
      <c r="SPL28" s="147"/>
      <c r="SPM28" s="1"/>
      <c r="SPN28" s="1"/>
      <c r="SPO28" s="1"/>
      <c r="SPP28" s="1"/>
      <c r="SPY28" s="24"/>
      <c r="SQD28" s="1"/>
      <c r="SQE28" s="140"/>
      <c r="SQF28" s="140"/>
      <c r="SQG28" s="140"/>
      <c r="SQH28" s="1"/>
      <c r="SQI28"/>
      <c r="SQJ28" s="147"/>
      <c r="SQK28" s="1"/>
      <c r="SQL28" s="1"/>
      <c r="SQM28" s="1"/>
      <c r="SQN28" s="1"/>
      <c r="SQW28" s="24"/>
      <c r="SRB28" s="1"/>
      <c r="SRC28" s="140"/>
      <c r="SRD28" s="140"/>
      <c r="SRE28" s="140"/>
      <c r="SRF28" s="1"/>
      <c r="SRG28"/>
      <c r="SRH28" s="147"/>
      <c r="SRI28" s="1"/>
      <c r="SRJ28" s="1"/>
      <c r="SRK28" s="1"/>
      <c r="SRL28" s="1"/>
      <c r="SRU28" s="24"/>
      <c r="SRZ28" s="1"/>
      <c r="SSA28" s="140"/>
      <c r="SSB28" s="140"/>
      <c r="SSC28" s="140"/>
      <c r="SSD28" s="1"/>
      <c r="SSE28"/>
      <c r="SSF28" s="147"/>
      <c r="SSG28" s="1"/>
      <c r="SSH28" s="1"/>
      <c r="SSI28" s="1"/>
      <c r="SSJ28" s="1"/>
      <c r="SSS28" s="24"/>
      <c r="SSX28" s="1"/>
      <c r="SSY28" s="140"/>
      <c r="SSZ28" s="140"/>
      <c r="STA28" s="140"/>
      <c r="STB28" s="1"/>
      <c r="STC28"/>
      <c r="STD28" s="147"/>
      <c r="STE28" s="1"/>
      <c r="STF28" s="1"/>
      <c r="STG28" s="1"/>
      <c r="STH28" s="1"/>
      <c r="STQ28" s="24"/>
      <c r="STV28" s="1"/>
      <c r="STW28" s="140"/>
      <c r="STX28" s="140"/>
      <c r="STY28" s="140"/>
      <c r="STZ28" s="1"/>
      <c r="SUA28"/>
      <c r="SUB28" s="147"/>
      <c r="SUC28" s="1"/>
      <c r="SUD28" s="1"/>
      <c r="SUE28" s="1"/>
      <c r="SUF28" s="1"/>
      <c r="SUO28" s="24"/>
      <c r="SUT28" s="1"/>
      <c r="SUU28" s="140"/>
      <c r="SUV28" s="140"/>
      <c r="SUW28" s="140"/>
      <c r="SUX28" s="1"/>
      <c r="SUY28"/>
      <c r="SUZ28" s="147"/>
      <c r="SVA28" s="1"/>
      <c r="SVB28" s="1"/>
      <c r="SVC28" s="1"/>
      <c r="SVD28" s="1"/>
      <c r="SVM28" s="24"/>
      <c r="SVR28" s="1"/>
      <c r="SVS28" s="140"/>
      <c r="SVT28" s="140"/>
      <c r="SVU28" s="140"/>
      <c r="SVV28" s="1"/>
      <c r="SVW28"/>
      <c r="SVX28" s="147"/>
      <c r="SVY28" s="1"/>
      <c r="SVZ28" s="1"/>
      <c r="SWA28" s="1"/>
      <c r="SWB28" s="1"/>
      <c r="SWK28" s="24"/>
      <c r="SWP28" s="1"/>
      <c r="SWQ28" s="140"/>
      <c r="SWR28" s="140"/>
      <c r="SWS28" s="140"/>
      <c r="SWT28" s="1"/>
      <c r="SWU28"/>
      <c r="SWV28" s="147"/>
      <c r="SWW28" s="1"/>
      <c r="SWX28" s="1"/>
      <c r="SWY28" s="1"/>
      <c r="SWZ28" s="1"/>
      <c r="SXI28" s="24"/>
      <c r="SXN28" s="1"/>
      <c r="SXO28" s="140"/>
      <c r="SXP28" s="140"/>
      <c r="SXQ28" s="140"/>
      <c r="SXR28" s="1"/>
      <c r="SXS28"/>
      <c r="SXT28" s="147"/>
      <c r="SXU28" s="1"/>
      <c r="SXV28" s="1"/>
      <c r="SXW28" s="1"/>
      <c r="SXX28" s="1"/>
      <c r="SYG28" s="24"/>
      <c r="SYL28" s="1"/>
      <c r="SYM28" s="140"/>
      <c r="SYN28" s="140"/>
      <c r="SYO28" s="140"/>
      <c r="SYP28" s="1"/>
      <c r="SYQ28"/>
      <c r="SYR28" s="147"/>
      <c r="SYS28" s="1"/>
      <c r="SYT28" s="1"/>
      <c r="SYU28" s="1"/>
      <c r="SYV28" s="1"/>
      <c r="SZE28" s="24"/>
      <c r="SZJ28" s="1"/>
      <c r="SZK28" s="140"/>
      <c r="SZL28" s="140"/>
      <c r="SZM28" s="140"/>
      <c r="SZN28" s="1"/>
      <c r="SZO28"/>
      <c r="SZP28" s="147"/>
      <c r="SZQ28" s="1"/>
      <c r="SZR28" s="1"/>
      <c r="SZS28" s="1"/>
      <c r="SZT28" s="1"/>
      <c r="TAC28" s="24"/>
      <c r="TAH28" s="1"/>
      <c r="TAI28" s="140"/>
      <c r="TAJ28" s="140"/>
      <c r="TAK28" s="140"/>
      <c r="TAL28" s="1"/>
      <c r="TAM28"/>
      <c r="TAN28" s="147"/>
      <c r="TAO28" s="1"/>
      <c r="TAP28" s="1"/>
      <c r="TAQ28" s="1"/>
      <c r="TAR28" s="1"/>
      <c r="TBA28" s="24"/>
      <c r="TBF28" s="1"/>
      <c r="TBG28" s="140"/>
      <c r="TBH28" s="140"/>
      <c r="TBI28" s="140"/>
      <c r="TBJ28" s="1"/>
      <c r="TBK28"/>
      <c r="TBL28" s="147"/>
      <c r="TBM28" s="1"/>
      <c r="TBN28" s="1"/>
      <c r="TBO28" s="1"/>
      <c r="TBP28" s="1"/>
      <c r="TBY28" s="24"/>
      <c r="TCD28" s="1"/>
      <c r="TCE28" s="140"/>
      <c r="TCF28" s="140"/>
      <c r="TCG28" s="140"/>
      <c r="TCH28" s="1"/>
      <c r="TCI28"/>
      <c r="TCJ28" s="147"/>
      <c r="TCK28" s="1"/>
      <c r="TCL28" s="1"/>
      <c r="TCM28" s="1"/>
      <c r="TCN28" s="1"/>
      <c r="TCW28" s="24"/>
      <c r="TDB28" s="1"/>
      <c r="TDC28" s="140"/>
      <c r="TDD28" s="140"/>
      <c r="TDE28" s="140"/>
      <c r="TDF28" s="1"/>
      <c r="TDG28"/>
      <c r="TDH28" s="147"/>
      <c r="TDI28" s="1"/>
      <c r="TDJ28" s="1"/>
      <c r="TDK28" s="1"/>
      <c r="TDL28" s="1"/>
      <c r="TDU28" s="24"/>
      <c r="TDZ28" s="1"/>
      <c r="TEA28" s="140"/>
      <c r="TEB28" s="140"/>
      <c r="TEC28" s="140"/>
      <c r="TED28" s="1"/>
      <c r="TEE28"/>
      <c r="TEF28" s="147"/>
      <c r="TEG28" s="1"/>
      <c r="TEH28" s="1"/>
      <c r="TEI28" s="1"/>
      <c r="TEJ28" s="1"/>
      <c r="TES28" s="24"/>
      <c r="TEX28" s="1"/>
      <c r="TEY28" s="140"/>
      <c r="TEZ28" s="140"/>
      <c r="TFA28" s="140"/>
      <c r="TFB28" s="1"/>
      <c r="TFC28"/>
      <c r="TFD28" s="147"/>
      <c r="TFE28" s="1"/>
      <c r="TFF28" s="1"/>
      <c r="TFG28" s="1"/>
      <c r="TFH28" s="1"/>
      <c r="TFQ28" s="24"/>
      <c r="TFV28" s="1"/>
      <c r="TFW28" s="140"/>
      <c r="TFX28" s="140"/>
      <c r="TFY28" s="140"/>
      <c r="TFZ28" s="1"/>
      <c r="TGA28"/>
      <c r="TGB28" s="147"/>
      <c r="TGC28" s="1"/>
      <c r="TGD28" s="1"/>
      <c r="TGE28" s="1"/>
      <c r="TGF28" s="1"/>
      <c r="TGO28" s="24"/>
      <c r="TGT28" s="1"/>
      <c r="TGU28" s="140"/>
      <c r="TGV28" s="140"/>
      <c r="TGW28" s="140"/>
      <c r="TGX28" s="1"/>
      <c r="TGY28"/>
      <c r="TGZ28" s="147"/>
      <c r="THA28" s="1"/>
      <c r="THB28" s="1"/>
      <c r="THC28" s="1"/>
      <c r="THD28" s="1"/>
      <c r="THM28" s="24"/>
      <c r="THR28" s="1"/>
      <c r="THS28" s="140"/>
      <c r="THT28" s="140"/>
      <c r="THU28" s="140"/>
      <c r="THV28" s="1"/>
      <c r="THW28"/>
      <c r="THX28" s="147"/>
      <c r="THY28" s="1"/>
      <c r="THZ28" s="1"/>
      <c r="TIA28" s="1"/>
      <c r="TIB28" s="1"/>
      <c r="TIK28" s="24"/>
      <c r="TIP28" s="1"/>
      <c r="TIQ28" s="140"/>
      <c r="TIR28" s="140"/>
      <c r="TIS28" s="140"/>
      <c r="TIT28" s="1"/>
      <c r="TIU28"/>
      <c r="TIV28" s="147"/>
      <c r="TIW28" s="1"/>
      <c r="TIX28" s="1"/>
      <c r="TIY28" s="1"/>
      <c r="TIZ28" s="1"/>
      <c r="TJI28" s="24"/>
      <c r="TJN28" s="1"/>
      <c r="TJO28" s="140"/>
      <c r="TJP28" s="140"/>
      <c r="TJQ28" s="140"/>
      <c r="TJR28" s="1"/>
      <c r="TJS28"/>
      <c r="TJT28" s="147"/>
      <c r="TJU28" s="1"/>
      <c r="TJV28" s="1"/>
      <c r="TJW28" s="1"/>
      <c r="TJX28" s="1"/>
      <c r="TKG28" s="24"/>
      <c r="TKL28" s="1"/>
      <c r="TKM28" s="140"/>
      <c r="TKN28" s="140"/>
      <c r="TKO28" s="140"/>
      <c r="TKP28" s="1"/>
      <c r="TKQ28"/>
      <c r="TKR28" s="147"/>
      <c r="TKS28" s="1"/>
      <c r="TKT28" s="1"/>
      <c r="TKU28" s="1"/>
      <c r="TKV28" s="1"/>
      <c r="TLE28" s="24"/>
      <c r="TLJ28" s="1"/>
      <c r="TLK28" s="140"/>
      <c r="TLL28" s="140"/>
      <c r="TLM28" s="140"/>
      <c r="TLN28" s="1"/>
      <c r="TLO28"/>
      <c r="TLP28" s="147"/>
      <c r="TLQ28" s="1"/>
      <c r="TLR28" s="1"/>
      <c r="TLS28" s="1"/>
      <c r="TLT28" s="1"/>
      <c r="TMC28" s="24"/>
      <c r="TMH28" s="1"/>
      <c r="TMI28" s="140"/>
      <c r="TMJ28" s="140"/>
      <c r="TMK28" s="140"/>
      <c r="TML28" s="1"/>
      <c r="TMM28"/>
      <c r="TMN28" s="147"/>
      <c r="TMO28" s="1"/>
      <c r="TMP28" s="1"/>
      <c r="TMQ28" s="1"/>
      <c r="TMR28" s="1"/>
      <c r="TNA28" s="24"/>
      <c r="TNF28" s="1"/>
      <c r="TNG28" s="140"/>
      <c r="TNH28" s="140"/>
      <c r="TNI28" s="140"/>
      <c r="TNJ28" s="1"/>
      <c r="TNK28"/>
      <c r="TNL28" s="147"/>
      <c r="TNM28" s="1"/>
      <c r="TNN28" s="1"/>
      <c r="TNO28" s="1"/>
      <c r="TNP28" s="1"/>
      <c r="TNY28" s="24"/>
      <c r="TOD28" s="1"/>
      <c r="TOE28" s="140"/>
      <c r="TOF28" s="140"/>
      <c r="TOG28" s="140"/>
      <c r="TOH28" s="1"/>
      <c r="TOI28"/>
      <c r="TOJ28" s="147"/>
      <c r="TOK28" s="1"/>
      <c r="TOL28" s="1"/>
      <c r="TOM28" s="1"/>
      <c r="TON28" s="1"/>
      <c r="TOW28" s="24"/>
      <c r="TPB28" s="1"/>
      <c r="TPC28" s="140"/>
      <c r="TPD28" s="140"/>
      <c r="TPE28" s="140"/>
      <c r="TPF28" s="1"/>
      <c r="TPG28"/>
      <c r="TPH28" s="147"/>
      <c r="TPI28" s="1"/>
      <c r="TPJ28" s="1"/>
      <c r="TPK28" s="1"/>
      <c r="TPL28" s="1"/>
      <c r="TPU28" s="24"/>
      <c r="TPZ28" s="1"/>
      <c r="TQA28" s="140"/>
      <c r="TQB28" s="140"/>
      <c r="TQC28" s="140"/>
      <c r="TQD28" s="1"/>
      <c r="TQE28"/>
      <c r="TQF28" s="147"/>
      <c r="TQG28" s="1"/>
      <c r="TQH28" s="1"/>
      <c r="TQI28" s="1"/>
      <c r="TQJ28" s="1"/>
      <c r="TQS28" s="24"/>
      <c r="TQX28" s="1"/>
      <c r="TQY28" s="140"/>
      <c r="TQZ28" s="140"/>
      <c r="TRA28" s="140"/>
      <c r="TRB28" s="1"/>
      <c r="TRC28"/>
      <c r="TRD28" s="147"/>
      <c r="TRE28" s="1"/>
      <c r="TRF28" s="1"/>
      <c r="TRG28" s="1"/>
      <c r="TRH28" s="1"/>
      <c r="TRQ28" s="24"/>
      <c r="TRV28" s="1"/>
      <c r="TRW28" s="140"/>
      <c r="TRX28" s="140"/>
      <c r="TRY28" s="140"/>
      <c r="TRZ28" s="1"/>
      <c r="TSA28"/>
      <c r="TSB28" s="147"/>
      <c r="TSC28" s="1"/>
      <c r="TSD28" s="1"/>
      <c r="TSE28" s="1"/>
      <c r="TSF28" s="1"/>
      <c r="TSO28" s="24"/>
      <c r="TST28" s="1"/>
      <c r="TSU28" s="140"/>
      <c r="TSV28" s="140"/>
      <c r="TSW28" s="140"/>
      <c r="TSX28" s="1"/>
      <c r="TSY28"/>
      <c r="TSZ28" s="147"/>
      <c r="TTA28" s="1"/>
      <c r="TTB28" s="1"/>
      <c r="TTC28" s="1"/>
      <c r="TTD28" s="1"/>
      <c r="TTM28" s="24"/>
      <c r="TTR28" s="1"/>
      <c r="TTS28" s="140"/>
      <c r="TTT28" s="140"/>
      <c r="TTU28" s="140"/>
      <c r="TTV28" s="1"/>
      <c r="TTW28"/>
      <c r="TTX28" s="147"/>
      <c r="TTY28" s="1"/>
      <c r="TTZ28" s="1"/>
      <c r="TUA28" s="1"/>
      <c r="TUB28" s="1"/>
      <c r="TUK28" s="24"/>
      <c r="TUP28" s="1"/>
      <c r="TUQ28" s="140"/>
      <c r="TUR28" s="140"/>
      <c r="TUS28" s="140"/>
      <c r="TUT28" s="1"/>
      <c r="TUU28"/>
      <c r="TUV28" s="147"/>
      <c r="TUW28" s="1"/>
      <c r="TUX28" s="1"/>
      <c r="TUY28" s="1"/>
      <c r="TUZ28" s="1"/>
      <c r="TVI28" s="24"/>
      <c r="TVN28" s="1"/>
      <c r="TVO28" s="140"/>
      <c r="TVP28" s="140"/>
      <c r="TVQ28" s="140"/>
      <c r="TVR28" s="1"/>
      <c r="TVS28"/>
      <c r="TVT28" s="147"/>
      <c r="TVU28" s="1"/>
      <c r="TVV28" s="1"/>
      <c r="TVW28" s="1"/>
      <c r="TVX28" s="1"/>
      <c r="TWG28" s="24"/>
      <c r="TWL28" s="1"/>
      <c r="TWM28" s="140"/>
      <c r="TWN28" s="140"/>
      <c r="TWO28" s="140"/>
      <c r="TWP28" s="1"/>
      <c r="TWQ28"/>
      <c r="TWR28" s="147"/>
      <c r="TWS28" s="1"/>
      <c r="TWT28" s="1"/>
      <c r="TWU28" s="1"/>
      <c r="TWV28" s="1"/>
      <c r="TXE28" s="24"/>
      <c r="TXJ28" s="1"/>
      <c r="TXK28" s="140"/>
      <c r="TXL28" s="140"/>
      <c r="TXM28" s="140"/>
      <c r="TXN28" s="1"/>
      <c r="TXO28"/>
      <c r="TXP28" s="147"/>
      <c r="TXQ28" s="1"/>
      <c r="TXR28" s="1"/>
      <c r="TXS28" s="1"/>
      <c r="TXT28" s="1"/>
      <c r="TYC28" s="24"/>
      <c r="TYH28" s="1"/>
      <c r="TYI28" s="140"/>
      <c r="TYJ28" s="140"/>
      <c r="TYK28" s="140"/>
      <c r="TYL28" s="1"/>
      <c r="TYM28"/>
      <c r="TYN28" s="147"/>
      <c r="TYO28" s="1"/>
      <c r="TYP28" s="1"/>
      <c r="TYQ28" s="1"/>
      <c r="TYR28" s="1"/>
      <c r="TZA28" s="24"/>
      <c r="TZF28" s="1"/>
      <c r="TZG28" s="140"/>
      <c r="TZH28" s="140"/>
      <c r="TZI28" s="140"/>
      <c r="TZJ28" s="1"/>
      <c r="TZK28"/>
      <c r="TZL28" s="147"/>
      <c r="TZM28" s="1"/>
      <c r="TZN28" s="1"/>
      <c r="TZO28" s="1"/>
      <c r="TZP28" s="1"/>
      <c r="TZY28" s="24"/>
      <c r="UAD28" s="1"/>
      <c r="UAE28" s="140"/>
      <c r="UAF28" s="140"/>
      <c r="UAG28" s="140"/>
      <c r="UAH28" s="1"/>
      <c r="UAI28"/>
      <c r="UAJ28" s="147"/>
      <c r="UAK28" s="1"/>
      <c r="UAL28" s="1"/>
      <c r="UAM28" s="1"/>
      <c r="UAN28" s="1"/>
      <c r="UAW28" s="24"/>
      <c r="UBB28" s="1"/>
      <c r="UBC28" s="140"/>
      <c r="UBD28" s="140"/>
      <c r="UBE28" s="140"/>
      <c r="UBF28" s="1"/>
      <c r="UBG28"/>
      <c r="UBH28" s="147"/>
      <c r="UBI28" s="1"/>
      <c r="UBJ28" s="1"/>
      <c r="UBK28" s="1"/>
      <c r="UBL28" s="1"/>
      <c r="UBU28" s="24"/>
      <c r="UBZ28" s="1"/>
      <c r="UCA28" s="140"/>
      <c r="UCB28" s="140"/>
      <c r="UCC28" s="140"/>
      <c r="UCD28" s="1"/>
      <c r="UCE28"/>
      <c r="UCF28" s="147"/>
      <c r="UCG28" s="1"/>
      <c r="UCH28" s="1"/>
      <c r="UCI28" s="1"/>
      <c r="UCJ28" s="1"/>
      <c r="UCS28" s="24"/>
      <c r="UCX28" s="1"/>
      <c r="UCY28" s="140"/>
      <c r="UCZ28" s="140"/>
      <c r="UDA28" s="140"/>
      <c r="UDB28" s="1"/>
      <c r="UDC28"/>
      <c r="UDD28" s="147"/>
      <c r="UDE28" s="1"/>
      <c r="UDF28" s="1"/>
      <c r="UDG28" s="1"/>
      <c r="UDH28" s="1"/>
      <c r="UDQ28" s="24"/>
      <c r="UDV28" s="1"/>
      <c r="UDW28" s="140"/>
      <c r="UDX28" s="140"/>
      <c r="UDY28" s="140"/>
      <c r="UDZ28" s="1"/>
      <c r="UEA28"/>
      <c r="UEB28" s="147"/>
      <c r="UEC28" s="1"/>
      <c r="UED28" s="1"/>
      <c r="UEE28" s="1"/>
      <c r="UEF28" s="1"/>
      <c r="UEO28" s="24"/>
      <c r="UET28" s="1"/>
      <c r="UEU28" s="140"/>
      <c r="UEV28" s="140"/>
      <c r="UEW28" s="140"/>
      <c r="UEX28" s="1"/>
      <c r="UEY28"/>
      <c r="UEZ28" s="147"/>
      <c r="UFA28" s="1"/>
      <c r="UFB28" s="1"/>
      <c r="UFC28" s="1"/>
      <c r="UFD28" s="1"/>
      <c r="UFM28" s="24"/>
      <c r="UFR28" s="1"/>
      <c r="UFS28" s="140"/>
      <c r="UFT28" s="140"/>
      <c r="UFU28" s="140"/>
      <c r="UFV28" s="1"/>
      <c r="UFW28"/>
      <c r="UFX28" s="147"/>
      <c r="UFY28" s="1"/>
      <c r="UFZ28" s="1"/>
      <c r="UGA28" s="1"/>
      <c r="UGB28" s="1"/>
      <c r="UGK28" s="24"/>
      <c r="UGP28" s="1"/>
      <c r="UGQ28" s="140"/>
      <c r="UGR28" s="140"/>
      <c r="UGS28" s="140"/>
      <c r="UGT28" s="1"/>
      <c r="UGU28"/>
      <c r="UGV28" s="147"/>
      <c r="UGW28" s="1"/>
      <c r="UGX28" s="1"/>
      <c r="UGY28" s="1"/>
      <c r="UGZ28" s="1"/>
      <c r="UHI28" s="24"/>
      <c r="UHN28" s="1"/>
      <c r="UHO28" s="140"/>
      <c r="UHP28" s="140"/>
      <c r="UHQ28" s="140"/>
      <c r="UHR28" s="1"/>
      <c r="UHS28"/>
      <c r="UHT28" s="147"/>
      <c r="UHU28" s="1"/>
      <c r="UHV28" s="1"/>
      <c r="UHW28" s="1"/>
      <c r="UHX28" s="1"/>
      <c r="UIG28" s="24"/>
      <c r="UIL28" s="1"/>
      <c r="UIM28" s="140"/>
      <c r="UIN28" s="140"/>
      <c r="UIO28" s="140"/>
      <c r="UIP28" s="1"/>
      <c r="UIQ28"/>
      <c r="UIR28" s="147"/>
      <c r="UIS28" s="1"/>
      <c r="UIT28" s="1"/>
      <c r="UIU28" s="1"/>
      <c r="UIV28" s="1"/>
      <c r="UJE28" s="24"/>
      <c r="UJJ28" s="1"/>
      <c r="UJK28" s="140"/>
      <c r="UJL28" s="140"/>
      <c r="UJM28" s="140"/>
      <c r="UJN28" s="1"/>
      <c r="UJO28"/>
      <c r="UJP28" s="147"/>
      <c r="UJQ28" s="1"/>
      <c r="UJR28" s="1"/>
      <c r="UJS28" s="1"/>
      <c r="UJT28" s="1"/>
      <c r="UKC28" s="24"/>
      <c r="UKH28" s="1"/>
      <c r="UKI28" s="140"/>
      <c r="UKJ28" s="140"/>
      <c r="UKK28" s="140"/>
      <c r="UKL28" s="1"/>
      <c r="UKM28"/>
      <c r="UKN28" s="147"/>
      <c r="UKO28" s="1"/>
      <c r="UKP28" s="1"/>
      <c r="UKQ28" s="1"/>
      <c r="UKR28" s="1"/>
      <c r="ULA28" s="24"/>
      <c r="ULF28" s="1"/>
      <c r="ULG28" s="140"/>
      <c r="ULH28" s="140"/>
      <c r="ULI28" s="140"/>
      <c r="ULJ28" s="1"/>
      <c r="ULK28"/>
      <c r="ULL28" s="147"/>
      <c r="ULM28" s="1"/>
      <c r="ULN28" s="1"/>
      <c r="ULO28" s="1"/>
      <c r="ULP28" s="1"/>
      <c r="ULY28" s="24"/>
      <c r="UMD28" s="1"/>
      <c r="UME28" s="140"/>
      <c r="UMF28" s="140"/>
      <c r="UMG28" s="140"/>
      <c r="UMH28" s="1"/>
      <c r="UMI28"/>
      <c r="UMJ28" s="147"/>
      <c r="UMK28" s="1"/>
      <c r="UML28" s="1"/>
      <c r="UMM28" s="1"/>
      <c r="UMN28" s="1"/>
      <c r="UMW28" s="24"/>
      <c r="UNB28" s="1"/>
      <c r="UNC28" s="140"/>
      <c r="UND28" s="140"/>
      <c r="UNE28" s="140"/>
      <c r="UNF28" s="1"/>
      <c r="UNG28"/>
      <c r="UNH28" s="147"/>
      <c r="UNI28" s="1"/>
      <c r="UNJ28" s="1"/>
      <c r="UNK28" s="1"/>
      <c r="UNL28" s="1"/>
      <c r="UNU28" s="24"/>
      <c r="UNZ28" s="1"/>
      <c r="UOA28" s="140"/>
      <c r="UOB28" s="140"/>
      <c r="UOC28" s="140"/>
      <c r="UOD28" s="1"/>
      <c r="UOE28"/>
      <c r="UOF28" s="147"/>
      <c r="UOG28" s="1"/>
      <c r="UOH28" s="1"/>
      <c r="UOI28" s="1"/>
      <c r="UOJ28" s="1"/>
      <c r="UOS28" s="24"/>
      <c r="UOX28" s="1"/>
      <c r="UOY28" s="140"/>
      <c r="UOZ28" s="140"/>
      <c r="UPA28" s="140"/>
      <c r="UPB28" s="1"/>
      <c r="UPC28"/>
      <c r="UPD28" s="147"/>
      <c r="UPE28" s="1"/>
      <c r="UPF28" s="1"/>
      <c r="UPG28" s="1"/>
      <c r="UPH28" s="1"/>
      <c r="UPQ28" s="24"/>
      <c r="UPV28" s="1"/>
      <c r="UPW28" s="140"/>
      <c r="UPX28" s="140"/>
      <c r="UPY28" s="140"/>
      <c r="UPZ28" s="1"/>
      <c r="UQA28"/>
      <c r="UQB28" s="147"/>
      <c r="UQC28" s="1"/>
      <c r="UQD28" s="1"/>
      <c r="UQE28" s="1"/>
      <c r="UQF28" s="1"/>
      <c r="UQO28" s="24"/>
      <c r="UQT28" s="1"/>
      <c r="UQU28" s="140"/>
      <c r="UQV28" s="140"/>
      <c r="UQW28" s="140"/>
      <c r="UQX28" s="1"/>
      <c r="UQY28"/>
      <c r="UQZ28" s="147"/>
      <c r="URA28" s="1"/>
      <c r="URB28" s="1"/>
      <c r="URC28" s="1"/>
      <c r="URD28" s="1"/>
      <c r="URM28" s="24"/>
      <c r="URR28" s="1"/>
      <c r="URS28" s="140"/>
      <c r="URT28" s="140"/>
      <c r="URU28" s="140"/>
      <c r="URV28" s="1"/>
      <c r="URW28"/>
      <c r="URX28" s="147"/>
      <c r="URY28" s="1"/>
      <c r="URZ28" s="1"/>
      <c r="USA28" s="1"/>
      <c r="USB28" s="1"/>
      <c r="USK28" s="24"/>
      <c r="USP28" s="1"/>
      <c r="USQ28" s="140"/>
      <c r="USR28" s="140"/>
      <c r="USS28" s="140"/>
      <c r="UST28" s="1"/>
      <c r="USU28"/>
      <c r="USV28" s="147"/>
      <c r="USW28" s="1"/>
      <c r="USX28" s="1"/>
      <c r="USY28" s="1"/>
      <c r="USZ28" s="1"/>
      <c r="UTI28" s="24"/>
      <c r="UTN28" s="1"/>
      <c r="UTO28" s="140"/>
      <c r="UTP28" s="140"/>
      <c r="UTQ28" s="140"/>
      <c r="UTR28" s="1"/>
      <c r="UTS28"/>
      <c r="UTT28" s="147"/>
      <c r="UTU28" s="1"/>
      <c r="UTV28" s="1"/>
      <c r="UTW28" s="1"/>
      <c r="UTX28" s="1"/>
      <c r="UUG28" s="24"/>
      <c r="UUL28" s="1"/>
      <c r="UUM28" s="140"/>
      <c r="UUN28" s="140"/>
      <c r="UUO28" s="140"/>
      <c r="UUP28" s="1"/>
      <c r="UUQ28"/>
      <c r="UUR28" s="147"/>
      <c r="UUS28" s="1"/>
      <c r="UUT28" s="1"/>
      <c r="UUU28" s="1"/>
      <c r="UUV28" s="1"/>
      <c r="UVE28" s="24"/>
      <c r="UVJ28" s="1"/>
      <c r="UVK28" s="140"/>
      <c r="UVL28" s="140"/>
      <c r="UVM28" s="140"/>
      <c r="UVN28" s="1"/>
      <c r="UVO28"/>
      <c r="UVP28" s="147"/>
      <c r="UVQ28" s="1"/>
      <c r="UVR28" s="1"/>
      <c r="UVS28" s="1"/>
      <c r="UVT28" s="1"/>
      <c r="UWC28" s="24"/>
      <c r="UWH28" s="1"/>
      <c r="UWI28" s="140"/>
      <c r="UWJ28" s="140"/>
      <c r="UWK28" s="140"/>
      <c r="UWL28" s="1"/>
      <c r="UWM28"/>
      <c r="UWN28" s="147"/>
      <c r="UWO28" s="1"/>
      <c r="UWP28" s="1"/>
      <c r="UWQ28" s="1"/>
      <c r="UWR28" s="1"/>
      <c r="UXA28" s="24"/>
      <c r="UXF28" s="1"/>
      <c r="UXG28" s="140"/>
      <c r="UXH28" s="140"/>
      <c r="UXI28" s="140"/>
      <c r="UXJ28" s="1"/>
      <c r="UXK28"/>
      <c r="UXL28" s="147"/>
      <c r="UXM28" s="1"/>
      <c r="UXN28" s="1"/>
      <c r="UXO28" s="1"/>
      <c r="UXP28" s="1"/>
      <c r="UXY28" s="24"/>
      <c r="UYD28" s="1"/>
      <c r="UYE28" s="140"/>
      <c r="UYF28" s="140"/>
      <c r="UYG28" s="140"/>
      <c r="UYH28" s="1"/>
      <c r="UYI28"/>
      <c r="UYJ28" s="147"/>
      <c r="UYK28" s="1"/>
      <c r="UYL28" s="1"/>
      <c r="UYM28" s="1"/>
      <c r="UYN28" s="1"/>
      <c r="UYW28" s="24"/>
      <c r="UZB28" s="1"/>
      <c r="UZC28" s="140"/>
      <c r="UZD28" s="140"/>
      <c r="UZE28" s="140"/>
      <c r="UZF28" s="1"/>
      <c r="UZG28"/>
      <c r="UZH28" s="147"/>
      <c r="UZI28" s="1"/>
      <c r="UZJ28" s="1"/>
      <c r="UZK28" s="1"/>
      <c r="UZL28" s="1"/>
      <c r="UZU28" s="24"/>
      <c r="UZZ28" s="1"/>
      <c r="VAA28" s="140"/>
      <c r="VAB28" s="140"/>
      <c r="VAC28" s="140"/>
      <c r="VAD28" s="1"/>
      <c r="VAE28"/>
      <c r="VAF28" s="147"/>
      <c r="VAG28" s="1"/>
      <c r="VAH28" s="1"/>
      <c r="VAI28" s="1"/>
      <c r="VAJ28" s="1"/>
      <c r="VAS28" s="24"/>
      <c r="VAX28" s="1"/>
      <c r="VAY28" s="140"/>
      <c r="VAZ28" s="140"/>
      <c r="VBA28" s="140"/>
      <c r="VBB28" s="1"/>
      <c r="VBC28"/>
      <c r="VBD28" s="147"/>
      <c r="VBE28" s="1"/>
      <c r="VBF28" s="1"/>
      <c r="VBG28" s="1"/>
      <c r="VBH28" s="1"/>
      <c r="VBQ28" s="24"/>
      <c r="VBV28" s="1"/>
      <c r="VBW28" s="140"/>
      <c r="VBX28" s="140"/>
      <c r="VBY28" s="140"/>
      <c r="VBZ28" s="1"/>
      <c r="VCA28"/>
      <c r="VCB28" s="147"/>
      <c r="VCC28" s="1"/>
      <c r="VCD28" s="1"/>
      <c r="VCE28" s="1"/>
      <c r="VCF28" s="1"/>
      <c r="VCO28" s="24"/>
      <c r="VCT28" s="1"/>
      <c r="VCU28" s="140"/>
      <c r="VCV28" s="140"/>
      <c r="VCW28" s="140"/>
      <c r="VCX28" s="1"/>
      <c r="VCY28"/>
      <c r="VCZ28" s="147"/>
      <c r="VDA28" s="1"/>
      <c r="VDB28" s="1"/>
      <c r="VDC28" s="1"/>
      <c r="VDD28" s="1"/>
      <c r="VDM28" s="24"/>
      <c r="VDR28" s="1"/>
      <c r="VDS28" s="140"/>
      <c r="VDT28" s="140"/>
      <c r="VDU28" s="140"/>
      <c r="VDV28" s="1"/>
      <c r="VDW28"/>
      <c r="VDX28" s="147"/>
      <c r="VDY28" s="1"/>
      <c r="VDZ28" s="1"/>
      <c r="VEA28" s="1"/>
      <c r="VEB28" s="1"/>
      <c r="VEK28" s="24"/>
      <c r="VEP28" s="1"/>
      <c r="VEQ28" s="140"/>
      <c r="VER28" s="140"/>
      <c r="VES28" s="140"/>
      <c r="VET28" s="1"/>
      <c r="VEU28"/>
      <c r="VEV28" s="147"/>
      <c r="VEW28" s="1"/>
      <c r="VEX28" s="1"/>
      <c r="VEY28" s="1"/>
      <c r="VEZ28" s="1"/>
      <c r="VFI28" s="24"/>
      <c r="VFN28" s="1"/>
      <c r="VFO28" s="140"/>
      <c r="VFP28" s="140"/>
      <c r="VFQ28" s="140"/>
      <c r="VFR28" s="1"/>
      <c r="VFS28"/>
      <c r="VFT28" s="147"/>
      <c r="VFU28" s="1"/>
      <c r="VFV28" s="1"/>
      <c r="VFW28" s="1"/>
      <c r="VFX28" s="1"/>
      <c r="VGG28" s="24"/>
      <c r="VGL28" s="1"/>
      <c r="VGM28" s="140"/>
      <c r="VGN28" s="140"/>
      <c r="VGO28" s="140"/>
      <c r="VGP28" s="1"/>
      <c r="VGQ28"/>
      <c r="VGR28" s="147"/>
      <c r="VGS28" s="1"/>
      <c r="VGT28" s="1"/>
      <c r="VGU28" s="1"/>
      <c r="VGV28" s="1"/>
      <c r="VHE28" s="24"/>
      <c r="VHJ28" s="1"/>
      <c r="VHK28" s="140"/>
      <c r="VHL28" s="140"/>
      <c r="VHM28" s="140"/>
      <c r="VHN28" s="1"/>
      <c r="VHO28"/>
      <c r="VHP28" s="147"/>
      <c r="VHQ28" s="1"/>
      <c r="VHR28" s="1"/>
      <c r="VHS28" s="1"/>
      <c r="VHT28" s="1"/>
      <c r="VIC28" s="24"/>
      <c r="VIH28" s="1"/>
      <c r="VII28" s="140"/>
      <c r="VIJ28" s="140"/>
      <c r="VIK28" s="140"/>
      <c r="VIL28" s="1"/>
      <c r="VIM28"/>
      <c r="VIN28" s="147"/>
      <c r="VIO28" s="1"/>
      <c r="VIP28" s="1"/>
      <c r="VIQ28" s="1"/>
      <c r="VIR28" s="1"/>
      <c r="VJA28" s="24"/>
      <c r="VJF28" s="1"/>
      <c r="VJG28" s="140"/>
      <c r="VJH28" s="140"/>
      <c r="VJI28" s="140"/>
      <c r="VJJ28" s="1"/>
      <c r="VJK28"/>
      <c r="VJL28" s="147"/>
      <c r="VJM28" s="1"/>
      <c r="VJN28" s="1"/>
      <c r="VJO28" s="1"/>
      <c r="VJP28" s="1"/>
      <c r="VJY28" s="24"/>
      <c r="VKD28" s="1"/>
      <c r="VKE28" s="140"/>
      <c r="VKF28" s="140"/>
      <c r="VKG28" s="140"/>
      <c r="VKH28" s="1"/>
      <c r="VKI28"/>
      <c r="VKJ28" s="147"/>
      <c r="VKK28" s="1"/>
      <c r="VKL28" s="1"/>
      <c r="VKM28" s="1"/>
      <c r="VKN28" s="1"/>
      <c r="VKW28" s="24"/>
      <c r="VLB28" s="1"/>
      <c r="VLC28" s="140"/>
      <c r="VLD28" s="140"/>
      <c r="VLE28" s="140"/>
      <c r="VLF28" s="1"/>
      <c r="VLG28"/>
      <c r="VLH28" s="147"/>
      <c r="VLI28" s="1"/>
      <c r="VLJ28" s="1"/>
      <c r="VLK28" s="1"/>
      <c r="VLL28" s="1"/>
      <c r="VLU28" s="24"/>
      <c r="VLZ28" s="1"/>
      <c r="VMA28" s="140"/>
      <c r="VMB28" s="140"/>
      <c r="VMC28" s="140"/>
      <c r="VMD28" s="1"/>
      <c r="VME28"/>
      <c r="VMF28" s="147"/>
      <c r="VMG28" s="1"/>
      <c r="VMH28" s="1"/>
      <c r="VMI28" s="1"/>
      <c r="VMJ28" s="1"/>
      <c r="VMS28" s="24"/>
      <c r="VMX28" s="1"/>
      <c r="VMY28" s="140"/>
      <c r="VMZ28" s="140"/>
      <c r="VNA28" s="140"/>
      <c r="VNB28" s="1"/>
      <c r="VNC28"/>
      <c r="VND28" s="147"/>
      <c r="VNE28" s="1"/>
      <c r="VNF28" s="1"/>
      <c r="VNG28" s="1"/>
      <c r="VNH28" s="1"/>
      <c r="VNQ28" s="24"/>
      <c r="VNV28" s="1"/>
      <c r="VNW28" s="140"/>
      <c r="VNX28" s="140"/>
      <c r="VNY28" s="140"/>
      <c r="VNZ28" s="1"/>
      <c r="VOA28"/>
      <c r="VOB28" s="147"/>
      <c r="VOC28" s="1"/>
      <c r="VOD28" s="1"/>
      <c r="VOE28" s="1"/>
      <c r="VOF28" s="1"/>
      <c r="VOO28" s="24"/>
      <c r="VOT28" s="1"/>
      <c r="VOU28" s="140"/>
      <c r="VOV28" s="140"/>
      <c r="VOW28" s="140"/>
      <c r="VOX28" s="1"/>
      <c r="VOY28"/>
      <c r="VOZ28" s="147"/>
      <c r="VPA28" s="1"/>
      <c r="VPB28" s="1"/>
      <c r="VPC28" s="1"/>
      <c r="VPD28" s="1"/>
      <c r="VPM28" s="24"/>
      <c r="VPR28" s="1"/>
      <c r="VPS28" s="140"/>
      <c r="VPT28" s="140"/>
      <c r="VPU28" s="140"/>
      <c r="VPV28" s="1"/>
      <c r="VPW28"/>
      <c r="VPX28" s="147"/>
      <c r="VPY28" s="1"/>
      <c r="VPZ28" s="1"/>
      <c r="VQA28" s="1"/>
      <c r="VQB28" s="1"/>
      <c r="VQK28" s="24"/>
      <c r="VQP28" s="1"/>
      <c r="VQQ28" s="140"/>
      <c r="VQR28" s="140"/>
      <c r="VQS28" s="140"/>
      <c r="VQT28" s="1"/>
      <c r="VQU28"/>
      <c r="VQV28" s="147"/>
      <c r="VQW28" s="1"/>
      <c r="VQX28" s="1"/>
      <c r="VQY28" s="1"/>
      <c r="VQZ28" s="1"/>
      <c r="VRI28" s="24"/>
      <c r="VRN28" s="1"/>
      <c r="VRO28" s="140"/>
      <c r="VRP28" s="140"/>
      <c r="VRQ28" s="140"/>
      <c r="VRR28" s="1"/>
      <c r="VRS28"/>
      <c r="VRT28" s="147"/>
      <c r="VRU28" s="1"/>
      <c r="VRV28" s="1"/>
      <c r="VRW28" s="1"/>
      <c r="VRX28" s="1"/>
      <c r="VSG28" s="24"/>
      <c r="VSL28" s="1"/>
      <c r="VSM28" s="140"/>
      <c r="VSN28" s="140"/>
      <c r="VSO28" s="140"/>
      <c r="VSP28" s="1"/>
      <c r="VSQ28"/>
      <c r="VSR28" s="147"/>
      <c r="VSS28" s="1"/>
      <c r="VST28" s="1"/>
      <c r="VSU28" s="1"/>
      <c r="VSV28" s="1"/>
      <c r="VTE28" s="24"/>
      <c r="VTJ28" s="1"/>
      <c r="VTK28" s="140"/>
      <c r="VTL28" s="140"/>
      <c r="VTM28" s="140"/>
      <c r="VTN28" s="1"/>
      <c r="VTO28"/>
      <c r="VTP28" s="147"/>
      <c r="VTQ28" s="1"/>
      <c r="VTR28" s="1"/>
      <c r="VTS28" s="1"/>
      <c r="VTT28" s="1"/>
      <c r="VUC28" s="24"/>
      <c r="VUH28" s="1"/>
      <c r="VUI28" s="140"/>
      <c r="VUJ28" s="140"/>
      <c r="VUK28" s="140"/>
      <c r="VUL28" s="1"/>
      <c r="VUM28"/>
      <c r="VUN28" s="147"/>
      <c r="VUO28" s="1"/>
      <c r="VUP28" s="1"/>
      <c r="VUQ28" s="1"/>
      <c r="VUR28" s="1"/>
      <c r="VVA28" s="24"/>
      <c r="VVF28" s="1"/>
      <c r="VVG28" s="140"/>
      <c r="VVH28" s="140"/>
      <c r="VVI28" s="140"/>
      <c r="VVJ28" s="1"/>
      <c r="VVK28"/>
      <c r="VVL28" s="147"/>
      <c r="VVM28" s="1"/>
      <c r="VVN28" s="1"/>
      <c r="VVO28" s="1"/>
      <c r="VVP28" s="1"/>
      <c r="VVY28" s="24"/>
      <c r="VWD28" s="1"/>
      <c r="VWE28" s="140"/>
      <c r="VWF28" s="140"/>
      <c r="VWG28" s="140"/>
      <c r="VWH28" s="1"/>
      <c r="VWI28"/>
      <c r="VWJ28" s="147"/>
      <c r="VWK28" s="1"/>
      <c r="VWL28" s="1"/>
      <c r="VWM28" s="1"/>
      <c r="VWN28" s="1"/>
      <c r="VWW28" s="24"/>
      <c r="VXB28" s="1"/>
      <c r="VXC28" s="140"/>
      <c r="VXD28" s="140"/>
      <c r="VXE28" s="140"/>
      <c r="VXF28" s="1"/>
      <c r="VXG28"/>
      <c r="VXH28" s="147"/>
      <c r="VXI28" s="1"/>
      <c r="VXJ28" s="1"/>
      <c r="VXK28" s="1"/>
      <c r="VXL28" s="1"/>
      <c r="VXU28" s="24"/>
      <c r="VXZ28" s="1"/>
      <c r="VYA28" s="140"/>
      <c r="VYB28" s="140"/>
      <c r="VYC28" s="140"/>
      <c r="VYD28" s="1"/>
      <c r="VYE28"/>
      <c r="VYF28" s="147"/>
      <c r="VYG28" s="1"/>
      <c r="VYH28" s="1"/>
      <c r="VYI28" s="1"/>
      <c r="VYJ28" s="1"/>
      <c r="VYS28" s="24"/>
      <c r="VYX28" s="1"/>
      <c r="VYY28" s="140"/>
      <c r="VYZ28" s="140"/>
      <c r="VZA28" s="140"/>
      <c r="VZB28" s="1"/>
      <c r="VZC28"/>
      <c r="VZD28" s="147"/>
      <c r="VZE28" s="1"/>
      <c r="VZF28" s="1"/>
      <c r="VZG28" s="1"/>
      <c r="VZH28" s="1"/>
      <c r="VZQ28" s="24"/>
      <c r="VZV28" s="1"/>
      <c r="VZW28" s="140"/>
      <c r="VZX28" s="140"/>
      <c r="VZY28" s="140"/>
      <c r="VZZ28" s="1"/>
      <c r="WAA28"/>
      <c r="WAB28" s="147"/>
      <c r="WAC28" s="1"/>
      <c r="WAD28" s="1"/>
      <c r="WAE28" s="1"/>
      <c r="WAF28" s="1"/>
      <c r="WAO28" s="24"/>
      <c r="WAT28" s="1"/>
      <c r="WAU28" s="140"/>
      <c r="WAV28" s="140"/>
      <c r="WAW28" s="140"/>
      <c r="WAX28" s="1"/>
      <c r="WAY28"/>
      <c r="WAZ28" s="147"/>
      <c r="WBA28" s="1"/>
      <c r="WBB28" s="1"/>
      <c r="WBC28" s="1"/>
      <c r="WBD28" s="1"/>
      <c r="WBM28" s="24"/>
      <c r="WBR28" s="1"/>
      <c r="WBS28" s="140"/>
      <c r="WBT28" s="140"/>
      <c r="WBU28" s="140"/>
      <c r="WBV28" s="1"/>
      <c r="WBW28"/>
      <c r="WBX28" s="147"/>
      <c r="WBY28" s="1"/>
      <c r="WBZ28" s="1"/>
      <c r="WCA28" s="1"/>
      <c r="WCB28" s="1"/>
      <c r="WCK28" s="24"/>
      <c r="WCP28" s="1"/>
      <c r="WCQ28" s="140"/>
      <c r="WCR28" s="140"/>
      <c r="WCS28" s="140"/>
      <c r="WCT28" s="1"/>
      <c r="WCU28"/>
      <c r="WCV28" s="147"/>
      <c r="WCW28" s="1"/>
      <c r="WCX28" s="1"/>
      <c r="WCY28" s="1"/>
      <c r="WCZ28" s="1"/>
      <c r="WDI28" s="24"/>
      <c r="WDN28" s="1"/>
      <c r="WDO28" s="140"/>
      <c r="WDP28" s="140"/>
      <c r="WDQ28" s="140"/>
      <c r="WDR28" s="1"/>
      <c r="WDS28"/>
      <c r="WDT28" s="147"/>
      <c r="WDU28" s="1"/>
      <c r="WDV28" s="1"/>
      <c r="WDW28" s="1"/>
      <c r="WDX28" s="1"/>
      <c r="WEG28" s="24"/>
      <c r="WEL28" s="1"/>
      <c r="WEM28" s="140"/>
      <c r="WEN28" s="140"/>
      <c r="WEO28" s="140"/>
      <c r="WEP28" s="1"/>
      <c r="WEQ28"/>
      <c r="WER28" s="147"/>
      <c r="WES28" s="1"/>
      <c r="WET28" s="1"/>
      <c r="WEU28" s="1"/>
      <c r="WEV28" s="1"/>
      <c r="WFE28" s="24"/>
      <c r="WFJ28" s="1"/>
      <c r="WFK28" s="140"/>
      <c r="WFL28" s="140"/>
      <c r="WFM28" s="140"/>
      <c r="WFN28" s="1"/>
      <c r="WFO28"/>
      <c r="WFP28" s="147"/>
      <c r="WFQ28" s="1"/>
      <c r="WFR28" s="1"/>
      <c r="WFS28" s="1"/>
      <c r="WFT28" s="1"/>
      <c r="WGC28" s="24"/>
      <c r="WGH28" s="1"/>
      <c r="WGI28" s="140"/>
      <c r="WGJ28" s="140"/>
      <c r="WGK28" s="140"/>
      <c r="WGL28" s="1"/>
      <c r="WGM28"/>
      <c r="WGN28" s="147"/>
      <c r="WGO28" s="1"/>
      <c r="WGP28" s="1"/>
      <c r="WGQ28" s="1"/>
      <c r="WGR28" s="1"/>
      <c r="WHA28" s="24"/>
      <c r="WHF28" s="1"/>
      <c r="WHG28" s="140"/>
      <c r="WHH28" s="140"/>
      <c r="WHI28" s="140"/>
      <c r="WHJ28" s="1"/>
      <c r="WHK28"/>
      <c r="WHL28" s="147"/>
      <c r="WHM28" s="1"/>
      <c r="WHN28" s="1"/>
      <c r="WHO28" s="1"/>
      <c r="WHP28" s="1"/>
      <c r="WHY28" s="24"/>
      <c r="WID28" s="1"/>
      <c r="WIE28" s="140"/>
      <c r="WIF28" s="140"/>
      <c r="WIG28" s="140"/>
      <c r="WIH28" s="1"/>
      <c r="WII28"/>
      <c r="WIJ28" s="147"/>
      <c r="WIK28" s="1"/>
      <c r="WIL28" s="1"/>
      <c r="WIM28" s="1"/>
      <c r="WIN28" s="1"/>
      <c r="WIW28" s="24"/>
      <c r="WJB28" s="1"/>
      <c r="WJC28" s="140"/>
      <c r="WJD28" s="140"/>
      <c r="WJE28" s="140"/>
      <c r="WJF28" s="1"/>
      <c r="WJG28"/>
      <c r="WJH28" s="147"/>
      <c r="WJI28" s="1"/>
      <c r="WJJ28" s="1"/>
      <c r="WJK28" s="1"/>
      <c r="WJL28" s="1"/>
      <c r="WJU28" s="24"/>
      <c r="WJZ28" s="1"/>
      <c r="WKA28" s="140"/>
      <c r="WKB28" s="140"/>
      <c r="WKC28" s="140"/>
      <c r="WKD28" s="1"/>
      <c r="WKE28"/>
      <c r="WKF28" s="147"/>
      <c r="WKG28" s="1"/>
      <c r="WKH28" s="1"/>
      <c r="WKI28" s="1"/>
      <c r="WKJ28" s="1"/>
      <c r="WKS28" s="24"/>
      <c r="WKX28" s="1"/>
      <c r="WKY28" s="140"/>
      <c r="WKZ28" s="140"/>
      <c r="WLA28" s="140"/>
      <c r="WLB28" s="1"/>
      <c r="WLC28"/>
      <c r="WLD28" s="147"/>
      <c r="WLE28" s="1"/>
      <c r="WLF28" s="1"/>
      <c r="WLG28" s="1"/>
      <c r="WLH28" s="1"/>
      <c r="WLQ28" s="24"/>
      <c r="WLV28" s="1"/>
      <c r="WLW28" s="140"/>
      <c r="WLX28" s="140"/>
      <c r="WLY28" s="140"/>
      <c r="WLZ28" s="1"/>
      <c r="WMA28"/>
      <c r="WMB28" s="147"/>
      <c r="WMC28" s="1"/>
      <c r="WMD28" s="1"/>
      <c r="WME28" s="1"/>
      <c r="WMF28" s="1"/>
      <c r="WMO28" s="24"/>
      <c r="WMT28" s="1"/>
      <c r="WMU28" s="140"/>
      <c r="WMV28" s="140"/>
      <c r="WMW28" s="140"/>
      <c r="WMX28" s="1"/>
      <c r="WMY28"/>
      <c r="WMZ28" s="147"/>
      <c r="WNA28" s="1"/>
      <c r="WNB28" s="1"/>
      <c r="WNC28" s="1"/>
      <c r="WND28" s="1"/>
      <c r="WNM28" s="24"/>
      <c r="WNR28" s="1"/>
      <c r="WNS28" s="140"/>
      <c r="WNT28" s="140"/>
      <c r="WNU28" s="140"/>
      <c r="WNV28" s="1"/>
      <c r="WNW28"/>
      <c r="WNX28" s="147"/>
      <c r="WNY28" s="1"/>
      <c r="WNZ28" s="1"/>
      <c r="WOA28" s="1"/>
      <c r="WOB28" s="1"/>
      <c r="WOK28" s="24"/>
      <c r="WOP28" s="1"/>
      <c r="WOQ28" s="140"/>
      <c r="WOR28" s="140"/>
      <c r="WOS28" s="140"/>
      <c r="WOT28" s="1"/>
      <c r="WOU28"/>
      <c r="WOV28" s="147"/>
      <c r="WOW28" s="1"/>
      <c r="WOX28" s="1"/>
      <c r="WOY28" s="1"/>
      <c r="WOZ28" s="1"/>
      <c r="WPI28" s="24"/>
      <c r="WPN28" s="1"/>
      <c r="WPO28" s="140"/>
      <c r="WPP28" s="140"/>
      <c r="WPQ28" s="140"/>
      <c r="WPR28" s="1"/>
      <c r="WPS28"/>
      <c r="WPT28" s="147"/>
      <c r="WPU28" s="1"/>
      <c r="WPV28" s="1"/>
      <c r="WPW28" s="1"/>
      <c r="WPX28" s="1"/>
      <c r="WQG28" s="24"/>
      <c r="WQL28" s="1"/>
      <c r="WQM28" s="140"/>
      <c r="WQN28" s="140"/>
      <c r="WQO28" s="140"/>
      <c r="WQP28" s="1"/>
      <c r="WQQ28"/>
      <c r="WQR28" s="147"/>
      <c r="WQS28" s="1"/>
      <c r="WQT28" s="1"/>
      <c r="WQU28" s="1"/>
      <c r="WQV28" s="1"/>
      <c r="WRE28" s="24"/>
      <c r="WRJ28" s="1"/>
      <c r="WRK28" s="140"/>
      <c r="WRL28" s="140"/>
      <c r="WRM28" s="140"/>
      <c r="WRN28" s="1"/>
      <c r="WRO28"/>
      <c r="WRP28" s="147"/>
      <c r="WRQ28" s="1"/>
      <c r="WRR28" s="1"/>
      <c r="WRS28" s="1"/>
      <c r="WRT28" s="1"/>
      <c r="WSC28" s="24"/>
      <c r="WSH28" s="1"/>
      <c r="WSI28" s="140"/>
      <c r="WSJ28" s="140"/>
      <c r="WSK28" s="140"/>
      <c r="WSL28" s="1"/>
      <c r="WSM28"/>
      <c r="WSN28" s="147"/>
      <c r="WSO28" s="1"/>
      <c r="WSP28" s="1"/>
      <c r="WSQ28" s="1"/>
      <c r="WSR28" s="1"/>
      <c r="WTA28" s="24"/>
      <c r="WTF28" s="1"/>
      <c r="WTG28" s="140"/>
      <c r="WTH28" s="140"/>
      <c r="WTI28" s="140"/>
      <c r="WTJ28" s="1"/>
      <c r="WTK28"/>
      <c r="WTL28" s="147"/>
      <c r="WTM28" s="1"/>
      <c r="WTN28" s="1"/>
      <c r="WTO28" s="1"/>
      <c r="WTP28" s="1"/>
      <c r="WTY28" s="24"/>
      <c r="WUD28" s="1"/>
      <c r="WUE28" s="140"/>
      <c r="WUF28" s="140"/>
      <c r="WUG28" s="140"/>
      <c r="WUH28" s="1"/>
      <c r="WUI28"/>
      <c r="WUJ28" s="147"/>
      <c r="WUK28" s="1"/>
      <c r="WUL28" s="1"/>
      <c r="WUM28" s="1"/>
      <c r="WUN28" s="1"/>
      <c r="WUW28" s="24"/>
      <c r="WVB28" s="1"/>
      <c r="WVC28" s="140"/>
      <c r="WVD28" s="140"/>
      <c r="WVE28" s="140"/>
      <c r="WVF28" s="1"/>
      <c r="WVG28"/>
      <c r="WVH28" s="147"/>
      <c r="WVI28" s="1"/>
      <c r="WVJ28" s="1"/>
      <c r="WVK28" s="1"/>
      <c r="WVL28" s="1"/>
      <c r="WVU28" s="24"/>
      <c r="WVZ28" s="1"/>
      <c r="WWA28" s="140"/>
      <c r="WWB28" s="140"/>
      <c r="WWC28" s="140"/>
      <c r="WWD28" s="1"/>
      <c r="WWE28"/>
      <c r="WWF28" s="147"/>
      <c r="WWG28" s="1"/>
      <c r="WWH28" s="1"/>
      <c r="WWI28" s="1"/>
      <c r="WWJ28" s="1"/>
      <c r="WWS28" s="24"/>
      <c r="WWX28" s="1"/>
      <c r="WWY28" s="140"/>
      <c r="WWZ28" s="140"/>
      <c r="WXA28" s="140"/>
      <c r="WXB28" s="1"/>
      <c r="WXC28"/>
      <c r="WXD28" s="147"/>
      <c r="WXE28" s="1"/>
      <c r="WXF28" s="1"/>
      <c r="WXG28" s="1"/>
      <c r="WXH28" s="1"/>
      <c r="WXQ28" s="24"/>
      <c r="WXV28" s="1"/>
      <c r="WXW28" s="140"/>
      <c r="WXX28" s="140"/>
      <c r="WXY28" s="140"/>
      <c r="WXZ28" s="1"/>
      <c r="WYA28"/>
      <c r="WYB28" s="147"/>
      <c r="WYC28" s="1"/>
      <c r="WYD28" s="1"/>
      <c r="WYE28" s="1"/>
      <c r="WYF28" s="1"/>
      <c r="WYO28" s="24"/>
      <c r="WYT28" s="1"/>
      <c r="WYU28" s="140"/>
      <c r="WYV28" s="140"/>
      <c r="WYW28" s="140"/>
      <c r="WYX28" s="1"/>
      <c r="WYY28"/>
      <c r="WYZ28" s="147"/>
      <c r="WZA28" s="1"/>
      <c r="WZB28" s="1"/>
      <c r="WZC28" s="1"/>
      <c r="WZD28" s="1"/>
      <c r="WZM28" s="24"/>
      <c r="WZR28" s="1"/>
      <c r="WZS28" s="140"/>
      <c r="WZT28" s="140"/>
      <c r="WZU28" s="140"/>
      <c r="WZV28" s="1"/>
      <c r="WZW28"/>
      <c r="WZX28" s="147"/>
      <c r="WZY28" s="1"/>
      <c r="WZZ28" s="1"/>
      <c r="XAA28" s="1"/>
      <c r="XAB28" s="1"/>
      <c r="XAK28" s="24"/>
      <c r="XAP28" s="1"/>
      <c r="XAQ28" s="140"/>
      <c r="XAR28" s="140"/>
      <c r="XAS28" s="140"/>
      <c r="XAT28" s="1"/>
      <c r="XAU28"/>
      <c r="XAV28" s="147"/>
      <c r="XAW28" s="1"/>
      <c r="XAX28" s="1"/>
      <c r="XAY28" s="1"/>
      <c r="XAZ28" s="1"/>
      <c r="XBI28" s="24"/>
      <c r="XBN28" s="1"/>
      <c r="XBO28" s="140"/>
      <c r="XBP28" s="140"/>
      <c r="XBQ28" s="140"/>
      <c r="XBR28" s="1"/>
      <c r="XBS28"/>
      <c r="XBT28" s="147"/>
      <c r="XBU28" s="1"/>
      <c r="XBV28" s="1"/>
      <c r="XBW28" s="1"/>
      <c r="XBX28" s="1"/>
      <c r="XCG28" s="24"/>
      <c r="XCL28" s="1"/>
      <c r="XCM28" s="140"/>
      <c r="XCN28" s="140"/>
      <c r="XCO28" s="140"/>
      <c r="XCP28" s="1"/>
      <c r="XCQ28"/>
      <c r="XCR28" s="147"/>
      <c r="XCS28" s="1"/>
      <c r="XCT28" s="1"/>
      <c r="XCU28" s="1"/>
      <c r="XCV28" s="1"/>
      <c r="XDE28" s="24"/>
      <c r="XDJ28" s="1"/>
      <c r="XDK28" s="140"/>
      <c r="XDL28" s="140"/>
      <c r="XDM28" s="140"/>
      <c r="XDN28" s="1"/>
      <c r="XDO28"/>
      <c r="XDP28" s="147"/>
      <c r="XDQ28" s="1"/>
      <c r="XDR28" s="1"/>
      <c r="XDS28" s="1"/>
      <c r="XDT28" s="1"/>
      <c r="XEC28" s="24"/>
      <c r="XEH28" s="1"/>
      <c r="XEI28" s="140"/>
      <c r="XEJ28" s="140"/>
      <c r="XEK28" s="140"/>
      <c r="XEL28" s="1"/>
      <c r="XEM28"/>
      <c r="XEN28" s="147"/>
      <c r="XEO28" s="1"/>
      <c r="XEP28" s="1"/>
      <c r="XEQ28" s="1"/>
      <c r="XER28" s="1"/>
      <c r="XFA28" s="24"/>
    </row>
    <row r="29" spans="1:1021 1026:2044 2053:4093 4098:5116 5125:7165 7170:8188 8197:10237 10242:11260 11269:13309 13314:14332 14341:16381" x14ac:dyDescent="0.25">
      <c r="A29" s="4" t="s">
        <v>228</v>
      </c>
      <c r="B29" s="4" t="s">
        <v>230</v>
      </c>
      <c r="C29" s="4" t="s">
        <v>81</v>
      </c>
      <c r="D29" s="4" t="s">
        <v>245</v>
      </c>
      <c r="E29" s="5">
        <v>10.962999999999999</v>
      </c>
      <c r="F29" s="5">
        <v>10.962999999999999</v>
      </c>
      <c r="G29" s="5">
        <v>34.71</v>
      </c>
      <c r="H29" s="5">
        <v>51.81</v>
      </c>
      <c r="I29" s="5">
        <v>102.24</v>
      </c>
      <c r="J29" s="5">
        <v>174.1</v>
      </c>
      <c r="K29" s="5">
        <v>367.53</v>
      </c>
      <c r="L29" s="5">
        <v>607.25</v>
      </c>
      <c r="M29" s="11"/>
      <c r="N29" s="5">
        <v>5.79</v>
      </c>
      <c r="O29" s="5">
        <v>6.09</v>
      </c>
      <c r="P29" s="5">
        <v>6.22</v>
      </c>
      <c r="Q29" s="5">
        <f>N29</f>
        <v>5.79</v>
      </c>
      <c r="R29" s="4" t="s">
        <v>104</v>
      </c>
      <c r="S29" s="7">
        <f>S30</f>
        <v>43795</v>
      </c>
      <c r="T29" s="7">
        <v>44105</v>
      </c>
      <c r="U29" s="7">
        <v>44469</v>
      </c>
      <c r="V29" s="4" t="s">
        <v>246</v>
      </c>
      <c r="X29" s="135">
        <f t="shared" si="5"/>
        <v>43.809999999999995</v>
      </c>
    </row>
    <row r="30" spans="1:1021 1026:2044 2053:4093 4098:5116 5125:7165 7170:8188 8197:10237 10242:11260 11269:13309 13314:14332 14341:16381" x14ac:dyDescent="0.25">
      <c r="A30" s="4" t="s">
        <v>228</v>
      </c>
      <c r="B30" s="4" t="s">
        <v>230</v>
      </c>
      <c r="C30" s="4" t="s">
        <v>81</v>
      </c>
      <c r="D30" s="4" t="s">
        <v>245</v>
      </c>
      <c r="E30" s="5">
        <v>10.51</v>
      </c>
      <c r="F30" s="5">
        <v>10.51</v>
      </c>
      <c r="G30" s="5">
        <v>33.299999999999997</v>
      </c>
      <c r="H30" s="5">
        <v>49.7</v>
      </c>
      <c r="I30" s="5">
        <v>98.07</v>
      </c>
      <c r="J30" s="5">
        <v>167</v>
      </c>
      <c r="K30" s="5">
        <v>352.55</v>
      </c>
      <c r="L30" s="5">
        <v>582.5</v>
      </c>
      <c r="M30" s="11"/>
      <c r="N30" s="5">
        <v>5.55</v>
      </c>
      <c r="O30" s="5">
        <v>5.84</v>
      </c>
      <c r="P30" s="5">
        <v>5.96</v>
      </c>
      <c r="Q30" s="5">
        <v>5.55</v>
      </c>
      <c r="R30" s="4" t="s">
        <v>104</v>
      </c>
      <c r="S30" s="7">
        <v>43795</v>
      </c>
      <c r="T30" s="7">
        <v>43796</v>
      </c>
      <c r="U30" s="7">
        <v>44104</v>
      </c>
      <c r="V30" s="4" t="s">
        <v>246</v>
      </c>
      <c r="X30" s="135">
        <f t="shared" si="5"/>
        <v>41.75</v>
      </c>
    </row>
    <row r="31" spans="1:1021 1026:2044 2053:4093 4098:5116 5125:7165 7170:8188 8197:10237 10242:11260 11269:13309 13314:14332 14341:16381" x14ac:dyDescent="0.25">
      <c r="A31" s="4" t="s">
        <v>228</v>
      </c>
      <c r="B31" s="4" t="s">
        <v>231</v>
      </c>
      <c r="C31" s="4" t="s">
        <v>81</v>
      </c>
      <c r="D31" s="4" t="s">
        <v>245</v>
      </c>
      <c r="E31" s="5">
        <v>10.01</v>
      </c>
      <c r="F31" s="5">
        <v>10.01</v>
      </c>
      <c r="G31" s="5">
        <v>31.71</v>
      </c>
      <c r="H31" s="5">
        <v>47.33</v>
      </c>
      <c r="I31" s="5">
        <v>93.4</v>
      </c>
      <c r="J31" s="5">
        <v>159.05000000000001</v>
      </c>
      <c r="K31" s="5">
        <v>335.76</v>
      </c>
      <c r="L31" s="5">
        <v>554.75</v>
      </c>
      <c r="M31" s="11"/>
      <c r="N31" s="44">
        <v>5.29</v>
      </c>
      <c r="O31" s="44">
        <v>5.56</v>
      </c>
      <c r="P31" s="44">
        <v>5.68</v>
      </c>
      <c r="Q31" s="5">
        <v>5.29</v>
      </c>
      <c r="R31" s="4" t="s">
        <v>104</v>
      </c>
      <c r="S31" s="7">
        <v>43557</v>
      </c>
      <c r="T31" s="7">
        <v>43558</v>
      </c>
      <c r="U31" s="7">
        <v>43795</v>
      </c>
      <c r="V31" s="4" t="s">
        <v>246</v>
      </c>
      <c r="X31" s="135">
        <f>E32+(Q32*6)</f>
        <v>39.300000000000004</v>
      </c>
    </row>
    <row r="32" spans="1:1021 1026:2044 2053:4093 4098:5116 5125:7165 7170:8188 8197:10237 10242:11260 11269:13309 13314:14332 14341:16381" x14ac:dyDescent="0.25">
      <c r="A32" s="4" t="s">
        <v>228</v>
      </c>
      <c r="B32" s="4" t="s">
        <v>232</v>
      </c>
      <c r="C32" s="4" t="s">
        <v>81</v>
      </c>
      <c r="D32" s="4" t="s">
        <v>245</v>
      </c>
      <c r="E32" s="5">
        <v>9.42</v>
      </c>
      <c r="F32" s="5">
        <v>9.42</v>
      </c>
      <c r="G32" s="5">
        <v>29.84</v>
      </c>
      <c r="H32" s="5">
        <v>44.55</v>
      </c>
      <c r="I32" s="5">
        <v>87.91</v>
      </c>
      <c r="J32" s="5">
        <v>149.69</v>
      </c>
      <c r="K32" s="5">
        <v>316.01</v>
      </c>
      <c r="L32" s="5">
        <v>522.13</v>
      </c>
      <c r="M32" s="11"/>
      <c r="N32" s="44">
        <v>4.9800000000000004</v>
      </c>
      <c r="O32" s="44">
        <v>5.23</v>
      </c>
      <c r="P32" s="44">
        <v>5.35</v>
      </c>
      <c r="Q32" s="5">
        <v>4.9800000000000004</v>
      </c>
      <c r="R32" s="4" t="s">
        <v>104</v>
      </c>
      <c r="S32" s="7">
        <v>42955</v>
      </c>
      <c r="T32" s="7">
        <v>42956</v>
      </c>
      <c r="U32" s="7">
        <f>T31</f>
        <v>43558</v>
      </c>
      <c r="V32" s="4" t="s">
        <v>246</v>
      </c>
    </row>
    <row r="33" spans="1:1021 1026:2044 2053:4093 4098:5116 5125:7165 7170:8188 8197:10237 10242:11260 11269:13309 13314:14332 14341:16381" x14ac:dyDescent="0.25">
      <c r="A33" s="4" t="s">
        <v>228</v>
      </c>
      <c r="B33" s="4" t="s">
        <v>233</v>
      </c>
      <c r="C33" s="4" t="s">
        <v>81</v>
      </c>
      <c r="D33" s="4" t="s">
        <v>245</v>
      </c>
      <c r="E33" s="5">
        <v>8.7200000000000006</v>
      </c>
      <c r="F33" s="5">
        <v>8.7200000000000006</v>
      </c>
      <c r="G33" s="5">
        <v>27.63</v>
      </c>
      <c r="H33" s="5">
        <v>41.25</v>
      </c>
      <c r="I33" s="5">
        <v>81.400000000000006</v>
      </c>
      <c r="J33" s="5">
        <v>138.6</v>
      </c>
      <c r="K33" s="5">
        <v>292.60000000000002</v>
      </c>
      <c r="L33" s="5">
        <v>483.45</v>
      </c>
      <c r="M33" s="11"/>
      <c r="N33" s="44">
        <v>4.6100000000000003</v>
      </c>
      <c r="O33" s="44">
        <v>4.84</v>
      </c>
      <c r="P33" s="44">
        <v>4.95</v>
      </c>
      <c r="Q33" s="5">
        <v>4.6100000000000003</v>
      </c>
      <c r="R33" s="4" t="s">
        <v>104</v>
      </c>
      <c r="S33" s="7">
        <v>42640</v>
      </c>
      <c r="T33" s="7">
        <v>42644</v>
      </c>
      <c r="U33" s="7">
        <v>42955</v>
      </c>
      <c r="V33" s="4" t="s">
        <v>246</v>
      </c>
    </row>
    <row r="34" spans="1:1021 1026:2044 2053:4093 4098:5116 5125:7165 7170:8188 8197:10237 10242:11260 11269:13309 13314:14332 14341:16381" x14ac:dyDescent="0.25">
      <c r="A34" s="4" t="s">
        <v>228</v>
      </c>
      <c r="B34" s="4" t="s">
        <v>234</v>
      </c>
      <c r="C34" s="4" t="s">
        <v>81</v>
      </c>
      <c r="D34" s="4" t="s">
        <v>245</v>
      </c>
      <c r="E34" s="5">
        <v>7.93</v>
      </c>
      <c r="F34" s="5">
        <v>7.93</v>
      </c>
      <c r="G34" s="5">
        <v>25.12</v>
      </c>
      <c r="H34" s="5">
        <v>37.5</v>
      </c>
      <c r="I34" s="5">
        <v>74</v>
      </c>
      <c r="J34" s="5">
        <v>126</v>
      </c>
      <c r="K34" s="5">
        <v>266</v>
      </c>
      <c r="L34" s="5">
        <v>439.5</v>
      </c>
      <c r="M34" s="11"/>
      <c r="N34" s="44">
        <v>4.1900000000000004</v>
      </c>
      <c r="O34" s="44">
        <v>4.4000000000000004</v>
      </c>
      <c r="P34" s="44">
        <v>4.5</v>
      </c>
      <c r="Q34" s="5">
        <v>4.1900000000000004</v>
      </c>
      <c r="R34" s="4" t="s">
        <v>104</v>
      </c>
      <c r="S34" s="7">
        <v>41828</v>
      </c>
      <c r="T34" s="7">
        <v>41829</v>
      </c>
      <c r="U34" s="7">
        <v>42640</v>
      </c>
      <c r="V34" s="4" t="s">
        <v>246</v>
      </c>
    </row>
    <row r="35" spans="1:1021 1026:2044 2053:4093 4098:5116 5125:7165 7170:8188 8197:10237 10242:11260 11269:13309 13314:14332 14341:16381" x14ac:dyDescent="0.25">
      <c r="A35" s="4" t="s">
        <v>228</v>
      </c>
      <c r="B35" s="4" t="s">
        <v>235</v>
      </c>
      <c r="C35" s="4" t="s">
        <v>81</v>
      </c>
      <c r="D35" s="4" t="s">
        <v>245</v>
      </c>
      <c r="E35" s="5">
        <v>7.55</v>
      </c>
      <c r="F35" s="5">
        <v>8.8000000000000007</v>
      </c>
      <c r="G35" s="5">
        <v>24</v>
      </c>
      <c r="H35" s="5">
        <v>35</v>
      </c>
      <c r="I35" s="5">
        <v>60</v>
      </c>
      <c r="J35" s="5">
        <v>93</v>
      </c>
      <c r="K35" s="5">
        <v>180</v>
      </c>
      <c r="L35" s="5">
        <v>275</v>
      </c>
      <c r="M35" s="11"/>
      <c r="N35" s="11"/>
      <c r="O35" s="11"/>
      <c r="P35" s="11"/>
      <c r="Q35" s="5">
        <v>4.1900000000000004</v>
      </c>
      <c r="R35" s="4" t="s">
        <v>104</v>
      </c>
      <c r="S35" s="7">
        <v>40729</v>
      </c>
      <c r="T35" s="7">
        <v>40730</v>
      </c>
      <c r="U35" s="7">
        <v>41828</v>
      </c>
      <c r="V35" s="4" t="s">
        <v>79</v>
      </c>
    </row>
    <row r="36" spans="1:1021 1026:2044 2053:4093 4098:5116 5125:7165 7170:8188 8197:10237 10242:11260 11269:13309 13314:14332 14341:16381" x14ac:dyDescent="0.25">
      <c r="A36" s="4" t="s">
        <v>228</v>
      </c>
      <c r="B36" s="4" t="s">
        <v>236</v>
      </c>
      <c r="C36" s="4" t="s">
        <v>81</v>
      </c>
      <c r="D36" s="4" t="s">
        <v>245</v>
      </c>
      <c r="E36" s="5">
        <v>7.5</v>
      </c>
      <c r="F36" s="5">
        <v>8.5</v>
      </c>
      <c r="G36" s="5">
        <v>20</v>
      </c>
      <c r="H36" s="5">
        <v>30</v>
      </c>
      <c r="I36" s="5">
        <v>50</v>
      </c>
      <c r="J36" s="5">
        <v>75</v>
      </c>
      <c r="K36" s="5">
        <v>100</v>
      </c>
      <c r="L36" s="5">
        <v>150</v>
      </c>
      <c r="M36" s="11"/>
      <c r="N36" s="11"/>
      <c r="O36" s="11"/>
      <c r="P36" s="11"/>
      <c r="Q36" s="5">
        <v>3.95</v>
      </c>
      <c r="R36" s="4" t="s">
        <v>104</v>
      </c>
      <c r="S36" s="7">
        <v>40260</v>
      </c>
      <c r="T36" s="7">
        <v>40261</v>
      </c>
      <c r="U36" s="7">
        <v>40729</v>
      </c>
      <c r="V36" s="4" t="s">
        <v>79</v>
      </c>
    </row>
    <row r="37" spans="1:1021 1026:2044 2053:4093 4098:5116 5125:7165 7170:8188 8197:10237 10242:11260 11269:13309 13314:14332 14341:16381" x14ac:dyDescent="0.25">
      <c r="A37" s="4" t="s">
        <v>228</v>
      </c>
      <c r="B37" s="4"/>
      <c r="C37" s="4" t="s">
        <v>81</v>
      </c>
      <c r="D37" s="4" t="s">
        <v>245</v>
      </c>
      <c r="E37" s="5">
        <v>7.02</v>
      </c>
      <c r="F37" s="5">
        <v>7.02</v>
      </c>
      <c r="G37" s="5">
        <v>12.55</v>
      </c>
      <c r="H37" s="5">
        <v>20.46</v>
      </c>
      <c r="I37" s="5">
        <v>27.58</v>
      </c>
      <c r="J37" s="5">
        <v>32.32</v>
      </c>
      <c r="K37" s="5">
        <v>41.81</v>
      </c>
      <c r="L37" s="11"/>
      <c r="M37" s="11"/>
      <c r="N37" s="11"/>
      <c r="O37" s="11"/>
      <c r="P37" s="11"/>
      <c r="Q37" s="5">
        <v>3.72</v>
      </c>
      <c r="R37" s="4" t="s">
        <v>104</v>
      </c>
      <c r="S37" s="7">
        <v>36270</v>
      </c>
      <c r="T37" s="7">
        <v>36271</v>
      </c>
      <c r="U37" s="7">
        <v>40260</v>
      </c>
      <c r="V37" s="4" t="s">
        <v>79</v>
      </c>
    </row>
    <row r="38" spans="1:1021 1026:2044 2053:4093 4098:5116 5125:7165 7170:8188 8197:10237 10242:11260 11269:13309 13314:14332 14341:16381" x14ac:dyDescent="0.25">
      <c r="A38" s="4" t="s">
        <v>228</v>
      </c>
      <c r="B38" s="4" t="s">
        <v>80</v>
      </c>
      <c r="C38" s="4" t="s">
        <v>81</v>
      </c>
      <c r="D38" s="4" t="s">
        <v>247</v>
      </c>
      <c r="E38" s="5">
        <v>16.690000000000001</v>
      </c>
      <c r="F38" s="5">
        <v>16.690000000000001</v>
      </c>
      <c r="G38" s="5">
        <v>52.86</v>
      </c>
      <c r="H38" s="5">
        <v>78.89</v>
      </c>
      <c r="I38" s="5">
        <v>155.68</v>
      </c>
      <c r="J38" s="5">
        <v>265.10000000000002</v>
      </c>
      <c r="K38" s="5">
        <v>559.63</v>
      </c>
      <c r="L38" s="5">
        <v>924.64</v>
      </c>
      <c r="M38" s="11"/>
      <c r="N38" s="5">
        <v>7.53</v>
      </c>
      <c r="O38" s="5">
        <v>7.53</v>
      </c>
      <c r="P38" s="5">
        <v>7.53</v>
      </c>
      <c r="Q38" s="5">
        <v>7.53</v>
      </c>
      <c r="R38" s="4" t="s">
        <v>104</v>
      </c>
      <c r="S38" s="7">
        <v>44852</v>
      </c>
      <c r="T38" s="7">
        <v>45931</v>
      </c>
      <c r="U38" s="7"/>
      <c r="V38" s="4" t="s">
        <v>79</v>
      </c>
    </row>
    <row r="39" spans="1:1021 1026:2044 2053:4093 4098:5116 5125:7165 7170:8188 8197:10237 10242:11260 11269:13309 13314:14332 14341:16381" x14ac:dyDescent="0.25">
      <c r="A39" s="4" t="s">
        <v>228</v>
      </c>
      <c r="B39" s="4" t="s">
        <v>80</v>
      </c>
      <c r="C39" s="4" t="s">
        <v>81</v>
      </c>
      <c r="D39" s="4" t="s">
        <v>247</v>
      </c>
      <c r="E39" s="5">
        <v>15.17</v>
      </c>
      <c r="F39" s="5">
        <v>15.17</v>
      </c>
      <c r="G39" s="5">
        <v>48.05</v>
      </c>
      <c r="H39" s="5">
        <v>71.72</v>
      </c>
      <c r="I39" s="5">
        <v>141.53</v>
      </c>
      <c r="J39" s="5">
        <v>241</v>
      </c>
      <c r="K39" s="5">
        <v>508.75</v>
      </c>
      <c r="L39" s="5">
        <v>840.58</v>
      </c>
      <c r="M39" s="11"/>
      <c r="N39" s="5">
        <v>7.17</v>
      </c>
      <c r="O39" s="5">
        <v>7.17</v>
      </c>
      <c r="P39" s="5">
        <v>7.17</v>
      </c>
      <c r="Q39" s="5">
        <v>7.17</v>
      </c>
      <c r="R39" s="4" t="s">
        <v>104</v>
      </c>
      <c r="S39" s="7">
        <v>44852</v>
      </c>
      <c r="T39" s="7">
        <v>45566</v>
      </c>
      <c r="U39" s="7">
        <v>45930</v>
      </c>
      <c r="V39" s="4" t="s">
        <v>79</v>
      </c>
    </row>
    <row r="40" spans="1:1021 1026:2044 2053:4093 4098:5116 5125:7165 7170:8188 8197:10237 10242:11260 11269:13309 13314:14332 14341:16381" x14ac:dyDescent="0.25">
      <c r="A40" s="1" t="s">
        <v>228</v>
      </c>
      <c r="B40" s="1" t="s">
        <v>80</v>
      </c>
      <c r="C40" s="1" t="s">
        <v>81</v>
      </c>
      <c r="D40" s="1" t="s">
        <v>247</v>
      </c>
      <c r="E40" s="2">
        <v>13.79</v>
      </c>
      <c r="F40" s="2">
        <v>13.79</v>
      </c>
      <c r="G40" s="2">
        <v>43.68</v>
      </c>
      <c r="H40" s="2">
        <v>65.2</v>
      </c>
      <c r="I40" s="2">
        <v>128.66</v>
      </c>
      <c r="J40" s="2">
        <v>219.09</v>
      </c>
      <c r="K40" s="2">
        <v>462.5</v>
      </c>
      <c r="L40" s="2">
        <v>764.16</v>
      </c>
      <c r="M40" s="24"/>
      <c r="N40" s="2">
        <v>6.83</v>
      </c>
      <c r="O40" s="2">
        <v>6.83</v>
      </c>
      <c r="P40" s="2">
        <v>6.83</v>
      </c>
      <c r="Q40" s="2">
        <v>6.83</v>
      </c>
      <c r="R40" s="29" t="s">
        <v>104</v>
      </c>
      <c r="S40" s="140">
        <v>44852</v>
      </c>
      <c r="T40" s="140">
        <v>45200</v>
      </c>
      <c r="U40" s="140">
        <v>45565</v>
      </c>
      <c r="V40" s="29" t="s">
        <v>79</v>
      </c>
    </row>
    <row r="41" spans="1:1021 1026:2044 2053:4093 4098:5116 5125:7165 7170:8188 8197:10237 10242:11260 11269:13309 13314:14332 14341:16381" x14ac:dyDescent="0.25">
      <c r="A41" s="4" t="s">
        <v>228</v>
      </c>
      <c r="B41" s="4" t="s">
        <v>80</v>
      </c>
      <c r="C41" s="4" t="s">
        <v>81</v>
      </c>
      <c r="D41" s="4" t="s">
        <v>247</v>
      </c>
      <c r="E41" s="5">
        <v>12.54</v>
      </c>
      <c r="F41" s="5">
        <v>12.54</v>
      </c>
      <c r="G41" s="5">
        <v>39.71</v>
      </c>
      <c r="H41" s="5">
        <v>59.27</v>
      </c>
      <c r="I41" s="5">
        <v>116.96</v>
      </c>
      <c r="J41" s="5">
        <v>199.17</v>
      </c>
      <c r="K41" s="5">
        <v>420.45</v>
      </c>
      <c r="L41" s="5">
        <v>694.69</v>
      </c>
      <c r="M41" s="11"/>
      <c r="N41" s="5">
        <v>6.5</v>
      </c>
      <c r="O41" s="5">
        <v>6.5</v>
      </c>
      <c r="P41" s="5">
        <v>6.5</v>
      </c>
      <c r="Q41" s="5">
        <v>6.5</v>
      </c>
      <c r="R41" s="4" t="s">
        <v>104</v>
      </c>
      <c r="S41" s="7">
        <v>44852</v>
      </c>
      <c r="T41" s="7">
        <v>44866</v>
      </c>
      <c r="U41" s="7">
        <v>45199</v>
      </c>
      <c r="V41" s="4" t="s">
        <v>79</v>
      </c>
    </row>
    <row r="42" spans="1:1021 1026:2044 2053:4093 4098:5116 5125:7165 7170:8188 8197:10237 10242:11260 11269:13309 13314:14332 14341:16381" s="2" customFormat="1" x14ac:dyDescent="0.25">
      <c r="A42" s="4" t="s">
        <v>228</v>
      </c>
      <c r="B42" s="4" t="s">
        <v>230</v>
      </c>
      <c r="C42" s="4" t="s">
        <v>81</v>
      </c>
      <c r="D42" s="4" t="s">
        <v>247</v>
      </c>
      <c r="E42" s="5">
        <v>11.4</v>
      </c>
      <c r="F42" s="5">
        <v>11.4</v>
      </c>
      <c r="G42" s="5">
        <v>36.1</v>
      </c>
      <c r="H42" s="5">
        <v>53.88</v>
      </c>
      <c r="I42" s="5">
        <v>106.33</v>
      </c>
      <c r="J42" s="5">
        <v>181.06</v>
      </c>
      <c r="K42" s="5">
        <v>382.23</v>
      </c>
      <c r="L42" s="5">
        <v>631.54</v>
      </c>
      <c r="M42" s="11"/>
      <c r="N42" s="5">
        <v>6.02</v>
      </c>
      <c r="O42" s="5">
        <v>6.02</v>
      </c>
      <c r="P42" s="5">
        <v>6.02</v>
      </c>
      <c r="Q42" s="5">
        <v>6.02</v>
      </c>
      <c r="R42" s="4" t="s">
        <v>104</v>
      </c>
      <c r="S42" s="7">
        <f>S43</f>
        <v>43795</v>
      </c>
      <c r="T42" s="7">
        <v>44470</v>
      </c>
      <c r="U42" s="7">
        <v>44865</v>
      </c>
      <c r="V42" s="4" t="s">
        <v>79</v>
      </c>
      <c r="W42"/>
      <c r="X42" s="135"/>
      <c r="Y42" s="1"/>
      <c r="Z42" s="1"/>
      <c r="AA42" s="1"/>
      <c r="AB42" s="1"/>
      <c r="AK42" s="24"/>
      <c r="AP42" s="1"/>
      <c r="AQ42" s="140"/>
      <c r="AR42" s="140"/>
      <c r="AS42" s="140"/>
      <c r="AT42" s="1"/>
      <c r="AU42"/>
      <c r="AV42" s="147"/>
      <c r="AW42" s="1"/>
      <c r="AX42" s="1"/>
      <c r="AY42" s="1"/>
      <c r="AZ42" s="1"/>
      <c r="BI42" s="24"/>
      <c r="BN42" s="1"/>
      <c r="BO42" s="140"/>
      <c r="BP42" s="140"/>
      <c r="BQ42" s="140"/>
      <c r="BR42" s="1"/>
      <c r="BS42"/>
      <c r="BT42" s="147"/>
      <c r="BU42" s="1"/>
      <c r="BV42" s="1"/>
      <c r="BW42" s="1"/>
      <c r="BX42" s="1"/>
      <c r="CG42" s="24"/>
      <c r="CL42" s="1"/>
      <c r="CM42" s="140"/>
      <c r="CN42" s="140"/>
      <c r="CO42" s="140"/>
      <c r="CP42" s="1"/>
      <c r="CQ42"/>
      <c r="CR42" s="147"/>
      <c r="CS42" s="1"/>
      <c r="CT42" s="1"/>
      <c r="CU42" s="1"/>
      <c r="CV42" s="1"/>
      <c r="DE42" s="24"/>
      <c r="DJ42" s="1"/>
      <c r="DK42" s="140"/>
      <c r="DL42" s="140"/>
      <c r="DM42" s="140"/>
      <c r="DN42" s="1"/>
      <c r="DO42"/>
      <c r="DP42" s="147"/>
      <c r="DQ42" s="1"/>
      <c r="DR42" s="1"/>
      <c r="DS42" s="1"/>
      <c r="DT42" s="1"/>
      <c r="EC42" s="24"/>
      <c r="EH42" s="1"/>
      <c r="EI42" s="140"/>
      <c r="EJ42" s="140"/>
      <c r="EK42" s="140"/>
      <c r="EL42" s="1"/>
      <c r="EM42"/>
      <c r="EN42" s="147"/>
      <c r="EO42" s="1"/>
      <c r="EP42" s="1"/>
      <c r="EQ42" s="1"/>
      <c r="ER42" s="1"/>
      <c r="FA42" s="24"/>
      <c r="FF42" s="1"/>
      <c r="FG42" s="140"/>
      <c r="FH42" s="140"/>
      <c r="FI42" s="140"/>
      <c r="FJ42" s="1"/>
      <c r="FK42"/>
      <c r="FL42" s="147"/>
      <c r="FM42" s="1"/>
      <c r="FN42" s="1"/>
      <c r="FO42" s="1"/>
      <c r="FP42" s="1"/>
      <c r="FY42" s="24"/>
      <c r="GD42" s="1"/>
      <c r="GE42" s="140"/>
      <c r="GF42" s="140"/>
      <c r="GG42" s="140"/>
      <c r="GH42" s="1"/>
      <c r="GI42"/>
      <c r="GJ42" s="147"/>
      <c r="GK42" s="1"/>
      <c r="GL42" s="1"/>
      <c r="GM42" s="1"/>
      <c r="GN42" s="1"/>
      <c r="GW42" s="24"/>
      <c r="HB42" s="1"/>
      <c r="HC42" s="140"/>
      <c r="HD42" s="140"/>
      <c r="HE42" s="140"/>
      <c r="HF42" s="1"/>
      <c r="HG42"/>
      <c r="HH42" s="147"/>
      <c r="HI42" s="1"/>
      <c r="HJ42" s="1"/>
      <c r="HK42" s="1"/>
      <c r="HL42" s="1"/>
      <c r="HU42" s="24"/>
      <c r="HZ42" s="1"/>
      <c r="IA42" s="140"/>
      <c r="IB42" s="140"/>
      <c r="IC42" s="140"/>
      <c r="ID42" s="1"/>
      <c r="IE42"/>
      <c r="IF42" s="147"/>
      <c r="IG42" s="1"/>
      <c r="IH42" s="1"/>
      <c r="II42" s="1"/>
      <c r="IJ42" s="1"/>
      <c r="IS42" s="24"/>
      <c r="IX42" s="1"/>
      <c r="IY42" s="140"/>
      <c r="IZ42" s="140"/>
      <c r="JA42" s="140"/>
      <c r="JB42" s="1"/>
      <c r="JC42"/>
      <c r="JD42" s="147"/>
      <c r="JE42" s="1"/>
      <c r="JF42" s="1"/>
      <c r="JG42" s="1"/>
      <c r="JH42" s="1"/>
      <c r="JQ42" s="24"/>
      <c r="JV42" s="1"/>
      <c r="JW42" s="140"/>
      <c r="JX42" s="140"/>
      <c r="JY42" s="140"/>
      <c r="JZ42" s="1"/>
      <c r="KA42"/>
      <c r="KB42" s="147"/>
      <c r="KC42" s="1"/>
      <c r="KD42" s="1"/>
      <c r="KE42" s="1"/>
      <c r="KF42" s="1"/>
      <c r="KO42" s="24"/>
      <c r="KT42" s="1"/>
      <c r="KU42" s="140"/>
      <c r="KV42" s="140"/>
      <c r="KW42" s="140"/>
      <c r="KX42" s="1"/>
      <c r="KY42"/>
      <c r="KZ42" s="147"/>
      <c r="LA42" s="1"/>
      <c r="LB42" s="1"/>
      <c r="LC42" s="1"/>
      <c r="LD42" s="1"/>
      <c r="LM42" s="24"/>
      <c r="LR42" s="1"/>
      <c r="LS42" s="140"/>
      <c r="LT42" s="140"/>
      <c r="LU42" s="140"/>
      <c r="LV42" s="1"/>
      <c r="LW42"/>
      <c r="LX42" s="147"/>
      <c r="LY42" s="1"/>
      <c r="LZ42" s="1"/>
      <c r="MA42" s="1"/>
      <c r="MB42" s="1"/>
      <c r="MK42" s="24"/>
      <c r="MP42" s="1"/>
      <c r="MQ42" s="140"/>
      <c r="MR42" s="140"/>
      <c r="MS42" s="140"/>
      <c r="MT42" s="1"/>
      <c r="MU42"/>
      <c r="MV42" s="147"/>
      <c r="MW42" s="1"/>
      <c r="MX42" s="1"/>
      <c r="MY42" s="1"/>
      <c r="MZ42" s="1"/>
      <c r="NI42" s="24"/>
      <c r="NN42" s="1"/>
      <c r="NO42" s="140"/>
      <c r="NP42" s="140"/>
      <c r="NQ42" s="140"/>
      <c r="NR42" s="1"/>
      <c r="NS42"/>
      <c r="NT42" s="147"/>
      <c r="NU42" s="1"/>
      <c r="NV42" s="1"/>
      <c r="NW42" s="1"/>
      <c r="NX42" s="1"/>
      <c r="OG42" s="24"/>
      <c r="OL42" s="1"/>
      <c r="OM42" s="140"/>
      <c r="ON42" s="140"/>
      <c r="OO42" s="140"/>
      <c r="OP42" s="1"/>
      <c r="OQ42"/>
      <c r="OR42" s="147"/>
      <c r="OS42" s="1"/>
      <c r="OT42" s="1"/>
      <c r="OU42" s="1"/>
      <c r="OV42" s="1"/>
      <c r="PE42" s="24"/>
      <c r="PJ42" s="1"/>
      <c r="PK42" s="140"/>
      <c r="PL42" s="140"/>
      <c r="PM42" s="140"/>
      <c r="PN42" s="1"/>
      <c r="PO42"/>
      <c r="PP42" s="147"/>
      <c r="PQ42" s="1"/>
      <c r="PR42" s="1"/>
      <c r="PS42" s="1"/>
      <c r="PT42" s="1"/>
      <c r="QC42" s="24"/>
      <c r="QH42" s="1"/>
      <c r="QI42" s="140"/>
      <c r="QJ42" s="140"/>
      <c r="QK42" s="140"/>
      <c r="QL42" s="1"/>
      <c r="QM42"/>
      <c r="QN42" s="147"/>
      <c r="QO42" s="1"/>
      <c r="QP42" s="1"/>
      <c r="QQ42" s="1"/>
      <c r="QR42" s="1"/>
      <c r="RA42" s="24"/>
      <c r="RF42" s="1"/>
      <c r="RG42" s="140"/>
      <c r="RH42" s="140"/>
      <c r="RI42" s="140"/>
      <c r="RJ42" s="1"/>
      <c r="RK42"/>
      <c r="RL42" s="147"/>
      <c r="RM42" s="1"/>
      <c r="RN42" s="1"/>
      <c r="RO42" s="1"/>
      <c r="RP42" s="1"/>
      <c r="RY42" s="24"/>
      <c r="SD42" s="1"/>
      <c r="SE42" s="140"/>
      <c r="SF42" s="140"/>
      <c r="SG42" s="140"/>
      <c r="SH42" s="1"/>
      <c r="SI42"/>
      <c r="SJ42" s="147"/>
      <c r="SK42" s="1"/>
      <c r="SL42" s="1"/>
      <c r="SM42" s="1"/>
      <c r="SN42" s="1"/>
      <c r="SW42" s="24"/>
      <c r="TB42" s="1"/>
      <c r="TC42" s="140"/>
      <c r="TD42" s="140"/>
      <c r="TE42" s="140"/>
      <c r="TF42" s="1"/>
      <c r="TG42"/>
      <c r="TH42" s="147"/>
      <c r="TI42" s="1"/>
      <c r="TJ42" s="1"/>
      <c r="TK42" s="1"/>
      <c r="TL42" s="1"/>
      <c r="TU42" s="24"/>
      <c r="TZ42" s="1"/>
      <c r="UA42" s="140"/>
      <c r="UB42" s="140"/>
      <c r="UC42" s="140"/>
      <c r="UD42" s="1"/>
      <c r="UE42"/>
      <c r="UF42" s="147"/>
      <c r="UG42" s="1"/>
      <c r="UH42" s="1"/>
      <c r="UI42" s="1"/>
      <c r="UJ42" s="1"/>
      <c r="US42" s="24"/>
      <c r="UX42" s="1"/>
      <c r="UY42" s="140"/>
      <c r="UZ42" s="140"/>
      <c r="VA42" s="140"/>
      <c r="VB42" s="1"/>
      <c r="VC42"/>
      <c r="VD42" s="147"/>
      <c r="VE42" s="1"/>
      <c r="VF42" s="1"/>
      <c r="VG42" s="1"/>
      <c r="VH42" s="1"/>
      <c r="VQ42" s="24"/>
      <c r="VV42" s="1"/>
      <c r="VW42" s="140"/>
      <c r="VX42" s="140"/>
      <c r="VY42" s="140"/>
      <c r="VZ42" s="1"/>
      <c r="WA42"/>
      <c r="WB42" s="147"/>
      <c r="WC42" s="1"/>
      <c r="WD42" s="1"/>
      <c r="WE42" s="1"/>
      <c r="WF42" s="1"/>
      <c r="WO42" s="24"/>
      <c r="WT42" s="1"/>
      <c r="WU42" s="140"/>
      <c r="WV42" s="140"/>
      <c r="WW42" s="140"/>
      <c r="WX42" s="1"/>
      <c r="WY42"/>
      <c r="WZ42" s="147"/>
      <c r="XA42" s="1"/>
      <c r="XB42" s="1"/>
      <c r="XC42" s="1"/>
      <c r="XD42" s="1"/>
      <c r="XM42" s="24"/>
      <c r="XR42" s="1"/>
      <c r="XS42" s="140"/>
      <c r="XT42" s="140"/>
      <c r="XU42" s="140"/>
      <c r="XV42" s="1"/>
      <c r="XW42"/>
      <c r="XX42" s="147"/>
      <c r="XY42" s="1"/>
      <c r="XZ42" s="1"/>
      <c r="YA42" s="1"/>
      <c r="YB42" s="1"/>
      <c r="YK42" s="24"/>
      <c r="YP42" s="1"/>
      <c r="YQ42" s="140"/>
      <c r="YR42" s="140"/>
      <c r="YS42" s="140"/>
      <c r="YT42" s="1"/>
      <c r="YU42"/>
      <c r="YV42" s="147"/>
      <c r="YW42" s="1"/>
      <c r="YX42" s="1"/>
      <c r="YY42" s="1"/>
      <c r="YZ42" s="1"/>
      <c r="ZI42" s="24"/>
      <c r="ZN42" s="1"/>
      <c r="ZO42" s="140"/>
      <c r="ZP42" s="140"/>
      <c r="ZQ42" s="140"/>
      <c r="ZR42" s="1"/>
      <c r="ZS42"/>
      <c r="ZT42" s="147"/>
      <c r="ZU42" s="1"/>
      <c r="ZV42" s="1"/>
      <c r="ZW42" s="1"/>
      <c r="ZX42" s="1"/>
      <c r="AAG42" s="24"/>
      <c r="AAL42" s="1"/>
      <c r="AAM42" s="140"/>
      <c r="AAN42" s="140"/>
      <c r="AAO42" s="140"/>
      <c r="AAP42" s="1"/>
      <c r="AAQ42"/>
      <c r="AAR42" s="147"/>
      <c r="AAS42" s="1"/>
      <c r="AAT42" s="1"/>
      <c r="AAU42" s="1"/>
      <c r="AAV42" s="1"/>
      <c r="ABE42" s="24"/>
      <c r="ABJ42" s="1"/>
      <c r="ABK42" s="140"/>
      <c r="ABL42" s="140"/>
      <c r="ABM42" s="140"/>
      <c r="ABN42" s="1"/>
      <c r="ABO42"/>
      <c r="ABP42" s="147"/>
      <c r="ABQ42" s="1"/>
      <c r="ABR42" s="1"/>
      <c r="ABS42" s="1"/>
      <c r="ABT42" s="1"/>
      <c r="ACC42" s="24"/>
      <c r="ACH42" s="1"/>
      <c r="ACI42" s="140"/>
      <c r="ACJ42" s="140"/>
      <c r="ACK42" s="140"/>
      <c r="ACL42" s="1"/>
      <c r="ACM42"/>
      <c r="ACN42" s="147"/>
      <c r="ACO42" s="1"/>
      <c r="ACP42" s="1"/>
      <c r="ACQ42" s="1"/>
      <c r="ACR42" s="1"/>
      <c r="ADA42" s="24"/>
      <c r="ADF42" s="1"/>
      <c r="ADG42" s="140"/>
      <c r="ADH42" s="140"/>
      <c r="ADI42" s="140"/>
      <c r="ADJ42" s="1"/>
      <c r="ADK42"/>
      <c r="ADL42" s="147"/>
      <c r="ADM42" s="1"/>
      <c r="ADN42" s="1"/>
      <c r="ADO42" s="1"/>
      <c r="ADP42" s="1"/>
      <c r="ADY42" s="24"/>
      <c r="AED42" s="1"/>
      <c r="AEE42" s="140"/>
      <c r="AEF42" s="140"/>
      <c r="AEG42" s="140"/>
      <c r="AEH42" s="1"/>
      <c r="AEI42"/>
      <c r="AEJ42" s="147"/>
      <c r="AEK42" s="1"/>
      <c r="AEL42" s="1"/>
      <c r="AEM42" s="1"/>
      <c r="AEN42" s="1"/>
      <c r="AEW42" s="24"/>
      <c r="AFB42" s="1"/>
      <c r="AFC42" s="140"/>
      <c r="AFD42" s="140"/>
      <c r="AFE42" s="140"/>
      <c r="AFF42" s="1"/>
      <c r="AFG42"/>
      <c r="AFH42" s="147"/>
      <c r="AFI42" s="1"/>
      <c r="AFJ42" s="1"/>
      <c r="AFK42" s="1"/>
      <c r="AFL42" s="1"/>
      <c r="AFU42" s="24"/>
      <c r="AFZ42" s="1"/>
      <c r="AGA42" s="140"/>
      <c r="AGB42" s="140"/>
      <c r="AGC42" s="140"/>
      <c r="AGD42" s="1"/>
      <c r="AGE42"/>
      <c r="AGF42" s="147"/>
      <c r="AGG42" s="1"/>
      <c r="AGH42" s="1"/>
      <c r="AGI42" s="1"/>
      <c r="AGJ42" s="1"/>
      <c r="AGS42" s="24"/>
      <c r="AGX42" s="1"/>
      <c r="AGY42" s="140"/>
      <c r="AGZ42" s="140"/>
      <c r="AHA42" s="140"/>
      <c r="AHB42" s="1"/>
      <c r="AHC42"/>
      <c r="AHD42" s="147"/>
      <c r="AHE42" s="1"/>
      <c r="AHF42" s="1"/>
      <c r="AHG42" s="1"/>
      <c r="AHH42" s="1"/>
      <c r="AHQ42" s="24"/>
      <c r="AHV42" s="1"/>
      <c r="AHW42" s="140"/>
      <c r="AHX42" s="140"/>
      <c r="AHY42" s="140"/>
      <c r="AHZ42" s="1"/>
      <c r="AIA42"/>
      <c r="AIB42" s="147"/>
      <c r="AIC42" s="1"/>
      <c r="AID42" s="1"/>
      <c r="AIE42" s="1"/>
      <c r="AIF42" s="1"/>
      <c r="AIO42" s="24"/>
      <c r="AIT42" s="1"/>
      <c r="AIU42" s="140"/>
      <c r="AIV42" s="140"/>
      <c r="AIW42" s="140"/>
      <c r="AIX42" s="1"/>
      <c r="AIY42"/>
      <c r="AIZ42" s="147"/>
      <c r="AJA42" s="1"/>
      <c r="AJB42" s="1"/>
      <c r="AJC42" s="1"/>
      <c r="AJD42" s="1"/>
      <c r="AJM42" s="24"/>
      <c r="AJR42" s="1"/>
      <c r="AJS42" s="140"/>
      <c r="AJT42" s="140"/>
      <c r="AJU42" s="140"/>
      <c r="AJV42" s="1"/>
      <c r="AJW42"/>
      <c r="AJX42" s="147"/>
      <c r="AJY42" s="1"/>
      <c r="AJZ42" s="1"/>
      <c r="AKA42" s="1"/>
      <c r="AKB42" s="1"/>
      <c r="AKK42" s="24"/>
      <c r="AKP42" s="1"/>
      <c r="AKQ42" s="140"/>
      <c r="AKR42" s="140"/>
      <c r="AKS42" s="140"/>
      <c r="AKT42" s="1"/>
      <c r="AKU42"/>
      <c r="AKV42" s="147"/>
      <c r="AKW42" s="1"/>
      <c r="AKX42" s="1"/>
      <c r="AKY42" s="1"/>
      <c r="AKZ42" s="1"/>
      <c r="ALI42" s="24"/>
      <c r="ALN42" s="1"/>
      <c r="ALO42" s="140"/>
      <c r="ALP42" s="140"/>
      <c r="ALQ42" s="140"/>
      <c r="ALR42" s="1"/>
      <c r="ALS42"/>
      <c r="ALT42" s="147"/>
      <c r="ALU42" s="1"/>
      <c r="ALV42" s="1"/>
      <c r="ALW42" s="1"/>
      <c r="ALX42" s="1"/>
      <c r="AMG42" s="24"/>
      <c r="AML42" s="1"/>
      <c r="AMM42" s="140"/>
      <c r="AMN42" s="140"/>
      <c r="AMO42" s="140"/>
      <c r="AMP42" s="1"/>
      <c r="AMQ42"/>
      <c r="AMR42" s="147"/>
      <c r="AMS42" s="1"/>
      <c r="AMT42" s="1"/>
      <c r="AMU42" s="1"/>
      <c r="AMV42" s="1"/>
      <c r="ANE42" s="24"/>
      <c r="ANJ42" s="1"/>
      <c r="ANK42" s="140"/>
      <c r="ANL42" s="140"/>
      <c r="ANM42" s="140"/>
      <c r="ANN42" s="1"/>
      <c r="ANO42"/>
      <c r="ANP42" s="147"/>
      <c r="ANQ42" s="1"/>
      <c r="ANR42" s="1"/>
      <c r="ANS42" s="1"/>
      <c r="ANT42" s="1"/>
      <c r="AOC42" s="24"/>
      <c r="AOH42" s="1"/>
      <c r="AOI42" s="140"/>
      <c r="AOJ42" s="140"/>
      <c r="AOK42" s="140"/>
      <c r="AOL42" s="1"/>
      <c r="AOM42"/>
      <c r="AON42" s="147"/>
      <c r="AOO42" s="1"/>
      <c r="AOP42" s="1"/>
      <c r="AOQ42" s="1"/>
      <c r="AOR42" s="1"/>
      <c r="APA42" s="24"/>
      <c r="APF42" s="1"/>
      <c r="APG42" s="140"/>
      <c r="APH42" s="140"/>
      <c r="API42" s="140"/>
      <c r="APJ42" s="1"/>
      <c r="APK42"/>
      <c r="APL42" s="147"/>
      <c r="APM42" s="1"/>
      <c r="APN42" s="1"/>
      <c r="APO42" s="1"/>
      <c r="APP42" s="1"/>
      <c r="APY42" s="24"/>
      <c r="AQD42" s="1"/>
      <c r="AQE42" s="140"/>
      <c r="AQF42" s="140"/>
      <c r="AQG42" s="140"/>
      <c r="AQH42" s="1"/>
      <c r="AQI42"/>
      <c r="AQJ42" s="147"/>
      <c r="AQK42" s="1"/>
      <c r="AQL42" s="1"/>
      <c r="AQM42" s="1"/>
      <c r="AQN42" s="1"/>
      <c r="AQW42" s="24"/>
      <c r="ARB42" s="1"/>
      <c r="ARC42" s="140"/>
      <c r="ARD42" s="140"/>
      <c r="ARE42" s="140"/>
      <c r="ARF42" s="1"/>
      <c r="ARG42"/>
      <c r="ARH42" s="147"/>
      <c r="ARI42" s="1"/>
      <c r="ARJ42" s="1"/>
      <c r="ARK42" s="1"/>
      <c r="ARL42" s="1"/>
      <c r="ARU42" s="24"/>
      <c r="ARZ42" s="1"/>
      <c r="ASA42" s="140"/>
      <c r="ASB42" s="140"/>
      <c r="ASC42" s="140"/>
      <c r="ASD42" s="1"/>
      <c r="ASE42"/>
      <c r="ASF42" s="147"/>
      <c r="ASG42" s="1"/>
      <c r="ASH42" s="1"/>
      <c r="ASI42" s="1"/>
      <c r="ASJ42" s="1"/>
      <c r="ASS42" s="24"/>
      <c r="ASX42" s="1"/>
      <c r="ASY42" s="140"/>
      <c r="ASZ42" s="140"/>
      <c r="ATA42" s="140"/>
      <c r="ATB42" s="1"/>
      <c r="ATC42"/>
      <c r="ATD42" s="147"/>
      <c r="ATE42" s="1"/>
      <c r="ATF42" s="1"/>
      <c r="ATG42" s="1"/>
      <c r="ATH42" s="1"/>
      <c r="ATQ42" s="24"/>
      <c r="ATV42" s="1"/>
      <c r="ATW42" s="140"/>
      <c r="ATX42" s="140"/>
      <c r="ATY42" s="140"/>
      <c r="ATZ42" s="1"/>
      <c r="AUA42"/>
      <c r="AUB42" s="147"/>
      <c r="AUC42" s="1"/>
      <c r="AUD42" s="1"/>
      <c r="AUE42" s="1"/>
      <c r="AUF42" s="1"/>
      <c r="AUO42" s="24"/>
      <c r="AUT42" s="1"/>
      <c r="AUU42" s="140"/>
      <c r="AUV42" s="140"/>
      <c r="AUW42" s="140"/>
      <c r="AUX42" s="1"/>
      <c r="AUY42"/>
      <c r="AUZ42" s="147"/>
      <c r="AVA42" s="1"/>
      <c r="AVB42" s="1"/>
      <c r="AVC42" s="1"/>
      <c r="AVD42" s="1"/>
      <c r="AVM42" s="24"/>
      <c r="AVR42" s="1"/>
      <c r="AVS42" s="140"/>
      <c r="AVT42" s="140"/>
      <c r="AVU42" s="140"/>
      <c r="AVV42" s="1"/>
      <c r="AVW42"/>
      <c r="AVX42" s="147"/>
      <c r="AVY42" s="1"/>
      <c r="AVZ42" s="1"/>
      <c r="AWA42" s="1"/>
      <c r="AWB42" s="1"/>
      <c r="AWK42" s="24"/>
      <c r="AWP42" s="1"/>
      <c r="AWQ42" s="140"/>
      <c r="AWR42" s="140"/>
      <c r="AWS42" s="140"/>
      <c r="AWT42" s="1"/>
      <c r="AWU42"/>
      <c r="AWV42" s="147"/>
      <c r="AWW42" s="1"/>
      <c r="AWX42" s="1"/>
      <c r="AWY42" s="1"/>
      <c r="AWZ42" s="1"/>
      <c r="AXI42" s="24"/>
      <c r="AXN42" s="1"/>
      <c r="AXO42" s="140"/>
      <c r="AXP42" s="140"/>
      <c r="AXQ42" s="140"/>
      <c r="AXR42" s="1"/>
      <c r="AXS42"/>
      <c r="AXT42" s="147"/>
      <c r="AXU42" s="1"/>
      <c r="AXV42" s="1"/>
      <c r="AXW42" s="1"/>
      <c r="AXX42" s="1"/>
      <c r="AYG42" s="24"/>
      <c r="AYL42" s="1"/>
      <c r="AYM42" s="140"/>
      <c r="AYN42" s="140"/>
      <c r="AYO42" s="140"/>
      <c r="AYP42" s="1"/>
      <c r="AYQ42"/>
      <c r="AYR42" s="147"/>
      <c r="AYS42" s="1"/>
      <c r="AYT42" s="1"/>
      <c r="AYU42" s="1"/>
      <c r="AYV42" s="1"/>
      <c r="AZE42" s="24"/>
      <c r="AZJ42" s="1"/>
      <c r="AZK42" s="140"/>
      <c r="AZL42" s="140"/>
      <c r="AZM42" s="140"/>
      <c r="AZN42" s="1"/>
      <c r="AZO42"/>
      <c r="AZP42" s="147"/>
      <c r="AZQ42" s="1"/>
      <c r="AZR42" s="1"/>
      <c r="AZS42" s="1"/>
      <c r="AZT42" s="1"/>
      <c r="BAC42" s="24"/>
      <c r="BAH42" s="1"/>
      <c r="BAI42" s="140"/>
      <c r="BAJ42" s="140"/>
      <c r="BAK42" s="140"/>
      <c r="BAL42" s="1"/>
      <c r="BAM42"/>
      <c r="BAN42" s="147"/>
      <c r="BAO42" s="1"/>
      <c r="BAP42" s="1"/>
      <c r="BAQ42" s="1"/>
      <c r="BAR42" s="1"/>
      <c r="BBA42" s="24"/>
      <c r="BBF42" s="1"/>
      <c r="BBG42" s="140"/>
      <c r="BBH42" s="140"/>
      <c r="BBI42" s="140"/>
      <c r="BBJ42" s="1"/>
      <c r="BBK42"/>
      <c r="BBL42" s="147"/>
      <c r="BBM42" s="1"/>
      <c r="BBN42" s="1"/>
      <c r="BBO42" s="1"/>
      <c r="BBP42" s="1"/>
      <c r="BBY42" s="24"/>
      <c r="BCD42" s="1"/>
      <c r="BCE42" s="140"/>
      <c r="BCF42" s="140"/>
      <c r="BCG42" s="140"/>
      <c r="BCH42" s="1"/>
      <c r="BCI42"/>
      <c r="BCJ42" s="147"/>
      <c r="BCK42" s="1"/>
      <c r="BCL42" s="1"/>
      <c r="BCM42" s="1"/>
      <c r="BCN42" s="1"/>
      <c r="BCW42" s="24"/>
      <c r="BDB42" s="1"/>
      <c r="BDC42" s="140"/>
      <c r="BDD42" s="140"/>
      <c r="BDE42" s="140"/>
      <c r="BDF42" s="1"/>
      <c r="BDG42"/>
      <c r="BDH42" s="147"/>
      <c r="BDI42" s="1"/>
      <c r="BDJ42" s="1"/>
      <c r="BDK42" s="1"/>
      <c r="BDL42" s="1"/>
      <c r="BDU42" s="24"/>
      <c r="BDZ42" s="1"/>
      <c r="BEA42" s="140"/>
      <c r="BEB42" s="140"/>
      <c r="BEC42" s="140"/>
      <c r="BED42" s="1"/>
      <c r="BEE42"/>
      <c r="BEF42" s="147"/>
      <c r="BEG42" s="1"/>
      <c r="BEH42" s="1"/>
      <c r="BEI42" s="1"/>
      <c r="BEJ42" s="1"/>
      <c r="BES42" s="24"/>
      <c r="BEX42" s="1"/>
      <c r="BEY42" s="140"/>
      <c r="BEZ42" s="140"/>
      <c r="BFA42" s="140"/>
      <c r="BFB42" s="1"/>
      <c r="BFC42"/>
      <c r="BFD42" s="147"/>
      <c r="BFE42" s="1"/>
      <c r="BFF42" s="1"/>
      <c r="BFG42" s="1"/>
      <c r="BFH42" s="1"/>
      <c r="BFQ42" s="24"/>
      <c r="BFV42" s="1"/>
      <c r="BFW42" s="140"/>
      <c r="BFX42" s="140"/>
      <c r="BFY42" s="140"/>
      <c r="BFZ42" s="1"/>
      <c r="BGA42"/>
      <c r="BGB42" s="147"/>
      <c r="BGC42" s="1"/>
      <c r="BGD42" s="1"/>
      <c r="BGE42" s="1"/>
      <c r="BGF42" s="1"/>
      <c r="BGO42" s="24"/>
      <c r="BGT42" s="1"/>
      <c r="BGU42" s="140"/>
      <c r="BGV42" s="140"/>
      <c r="BGW42" s="140"/>
      <c r="BGX42" s="1"/>
      <c r="BGY42"/>
      <c r="BGZ42" s="147"/>
      <c r="BHA42" s="1"/>
      <c r="BHB42" s="1"/>
      <c r="BHC42" s="1"/>
      <c r="BHD42" s="1"/>
      <c r="BHM42" s="24"/>
      <c r="BHR42" s="1"/>
      <c r="BHS42" s="140"/>
      <c r="BHT42" s="140"/>
      <c r="BHU42" s="140"/>
      <c r="BHV42" s="1"/>
      <c r="BHW42"/>
      <c r="BHX42" s="147"/>
      <c r="BHY42" s="1"/>
      <c r="BHZ42" s="1"/>
      <c r="BIA42" s="1"/>
      <c r="BIB42" s="1"/>
      <c r="BIK42" s="24"/>
      <c r="BIP42" s="1"/>
      <c r="BIQ42" s="140"/>
      <c r="BIR42" s="140"/>
      <c r="BIS42" s="140"/>
      <c r="BIT42" s="1"/>
      <c r="BIU42"/>
      <c r="BIV42" s="147"/>
      <c r="BIW42" s="1"/>
      <c r="BIX42" s="1"/>
      <c r="BIY42" s="1"/>
      <c r="BIZ42" s="1"/>
      <c r="BJI42" s="24"/>
      <c r="BJN42" s="1"/>
      <c r="BJO42" s="140"/>
      <c r="BJP42" s="140"/>
      <c r="BJQ42" s="140"/>
      <c r="BJR42" s="1"/>
      <c r="BJS42"/>
      <c r="BJT42" s="147"/>
      <c r="BJU42" s="1"/>
      <c r="BJV42" s="1"/>
      <c r="BJW42" s="1"/>
      <c r="BJX42" s="1"/>
      <c r="BKG42" s="24"/>
      <c r="BKL42" s="1"/>
      <c r="BKM42" s="140"/>
      <c r="BKN42" s="140"/>
      <c r="BKO42" s="140"/>
      <c r="BKP42" s="1"/>
      <c r="BKQ42"/>
      <c r="BKR42" s="147"/>
      <c r="BKS42" s="1"/>
      <c r="BKT42" s="1"/>
      <c r="BKU42" s="1"/>
      <c r="BKV42" s="1"/>
      <c r="BLE42" s="24"/>
      <c r="BLJ42" s="1"/>
      <c r="BLK42" s="140"/>
      <c r="BLL42" s="140"/>
      <c r="BLM42" s="140"/>
      <c r="BLN42" s="1"/>
      <c r="BLO42"/>
      <c r="BLP42" s="147"/>
      <c r="BLQ42" s="1"/>
      <c r="BLR42" s="1"/>
      <c r="BLS42" s="1"/>
      <c r="BLT42" s="1"/>
      <c r="BMC42" s="24"/>
      <c r="BMH42" s="1"/>
      <c r="BMI42" s="140"/>
      <c r="BMJ42" s="140"/>
      <c r="BMK42" s="140"/>
      <c r="BML42" s="1"/>
      <c r="BMM42"/>
      <c r="BMN42" s="147"/>
      <c r="BMO42" s="1"/>
      <c r="BMP42" s="1"/>
      <c r="BMQ42" s="1"/>
      <c r="BMR42" s="1"/>
      <c r="BNA42" s="24"/>
      <c r="BNF42" s="1"/>
      <c r="BNG42" s="140"/>
      <c r="BNH42" s="140"/>
      <c r="BNI42" s="140"/>
      <c r="BNJ42" s="1"/>
      <c r="BNK42"/>
      <c r="BNL42" s="147"/>
      <c r="BNM42" s="1"/>
      <c r="BNN42" s="1"/>
      <c r="BNO42" s="1"/>
      <c r="BNP42" s="1"/>
      <c r="BNY42" s="24"/>
      <c r="BOD42" s="1"/>
      <c r="BOE42" s="140"/>
      <c r="BOF42" s="140"/>
      <c r="BOG42" s="140"/>
      <c r="BOH42" s="1"/>
      <c r="BOI42"/>
      <c r="BOJ42" s="147"/>
      <c r="BOK42" s="1"/>
      <c r="BOL42" s="1"/>
      <c r="BOM42" s="1"/>
      <c r="BON42" s="1"/>
      <c r="BOW42" s="24"/>
      <c r="BPB42" s="1"/>
      <c r="BPC42" s="140"/>
      <c r="BPD42" s="140"/>
      <c r="BPE42" s="140"/>
      <c r="BPF42" s="1"/>
      <c r="BPG42"/>
      <c r="BPH42" s="147"/>
      <c r="BPI42" s="1"/>
      <c r="BPJ42" s="1"/>
      <c r="BPK42" s="1"/>
      <c r="BPL42" s="1"/>
      <c r="BPU42" s="24"/>
      <c r="BPZ42" s="1"/>
      <c r="BQA42" s="140"/>
      <c r="BQB42" s="140"/>
      <c r="BQC42" s="140"/>
      <c r="BQD42" s="1"/>
      <c r="BQE42"/>
      <c r="BQF42" s="147"/>
      <c r="BQG42" s="1"/>
      <c r="BQH42" s="1"/>
      <c r="BQI42" s="1"/>
      <c r="BQJ42" s="1"/>
      <c r="BQS42" s="24"/>
      <c r="BQX42" s="1"/>
      <c r="BQY42" s="140"/>
      <c r="BQZ42" s="140"/>
      <c r="BRA42" s="140"/>
      <c r="BRB42" s="1"/>
      <c r="BRC42"/>
      <c r="BRD42" s="147"/>
      <c r="BRE42" s="1"/>
      <c r="BRF42" s="1"/>
      <c r="BRG42" s="1"/>
      <c r="BRH42" s="1"/>
      <c r="BRQ42" s="24"/>
      <c r="BRV42" s="1"/>
      <c r="BRW42" s="140"/>
      <c r="BRX42" s="140"/>
      <c r="BRY42" s="140"/>
      <c r="BRZ42" s="1"/>
      <c r="BSA42"/>
      <c r="BSB42" s="147"/>
      <c r="BSC42" s="1"/>
      <c r="BSD42" s="1"/>
      <c r="BSE42" s="1"/>
      <c r="BSF42" s="1"/>
      <c r="BSO42" s="24"/>
      <c r="BST42" s="1"/>
      <c r="BSU42" s="140"/>
      <c r="BSV42" s="140"/>
      <c r="BSW42" s="140"/>
      <c r="BSX42" s="1"/>
      <c r="BSY42"/>
      <c r="BSZ42" s="147"/>
      <c r="BTA42" s="1"/>
      <c r="BTB42" s="1"/>
      <c r="BTC42" s="1"/>
      <c r="BTD42" s="1"/>
      <c r="BTM42" s="24"/>
      <c r="BTR42" s="1"/>
      <c r="BTS42" s="140"/>
      <c r="BTT42" s="140"/>
      <c r="BTU42" s="140"/>
      <c r="BTV42" s="1"/>
      <c r="BTW42"/>
      <c r="BTX42" s="147"/>
      <c r="BTY42" s="1"/>
      <c r="BTZ42" s="1"/>
      <c r="BUA42" s="1"/>
      <c r="BUB42" s="1"/>
      <c r="BUK42" s="24"/>
      <c r="BUP42" s="1"/>
      <c r="BUQ42" s="140"/>
      <c r="BUR42" s="140"/>
      <c r="BUS42" s="140"/>
      <c r="BUT42" s="1"/>
      <c r="BUU42"/>
      <c r="BUV42" s="147"/>
      <c r="BUW42" s="1"/>
      <c r="BUX42" s="1"/>
      <c r="BUY42" s="1"/>
      <c r="BUZ42" s="1"/>
      <c r="BVI42" s="24"/>
      <c r="BVN42" s="1"/>
      <c r="BVO42" s="140"/>
      <c r="BVP42" s="140"/>
      <c r="BVQ42" s="140"/>
      <c r="BVR42" s="1"/>
      <c r="BVS42"/>
      <c r="BVT42" s="147"/>
      <c r="BVU42" s="1"/>
      <c r="BVV42" s="1"/>
      <c r="BVW42" s="1"/>
      <c r="BVX42" s="1"/>
      <c r="BWG42" s="24"/>
      <c r="BWL42" s="1"/>
      <c r="BWM42" s="140"/>
      <c r="BWN42" s="140"/>
      <c r="BWO42" s="140"/>
      <c r="BWP42" s="1"/>
      <c r="BWQ42"/>
      <c r="BWR42" s="147"/>
      <c r="BWS42" s="1"/>
      <c r="BWT42" s="1"/>
      <c r="BWU42" s="1"/>
      <c r="BWV42" s="1"/>
      <c r="BXE42" s="24"/>
      <c r="BXJ42" s="1"/>
      <c r="BXK42" s="140"/>
      <c r="BXL42" s="140"/>
      <c r="BXM42" s="140"/>
      <c r="BXN42" s="1"/>
      <c r="BXO42"/>
      <c r="BXP42" s="147"/>
      <c r="BXQ42" s="1"/>
      <c r="BXR42" s="1"/>
      <c r="BXS42" s="1"/>
      <c r="BXT42" s="1"/>
      <c r="BYC42" s="24"/>
      <c r="BYH42" s="1"/>
      <c r="BYI42" s="140"/>
      <c r="BYJ42" s="140"/>
      <c r="BYK42" s="140"/>
      <c r="BYL42" s="1"/>
      <c r="BYM42"/>
      <c r="BYN42" s="147"/>
      <c r="BYO42" s="1"/>
      <c r="BYP42" s="1"/>
      <c r="BYQ42" s="1"/>
      <c r="BYR42" s="1"/>
      <c r="BZA42" s="24"/>
      <c r="BZF42" s="1"/>
      <c r="BZG42" s="140"/>
      <c r="BZH42" s="140"/>
      <c r="BZI42" s="140"/>
      <c r="BZJ42" s="1"/>
      <c r="BZK42"/>
      <c r="BZL42" s="147"/>
      <c r="BZM42" s="1"/>
      <c r="BZN42" s="1"/>
      <c r="BZO42" s="1"/>
      <c r="BZP42" s="1"/>
      <c r="BZY42" s="24"/>
      <c r="CAD42" s="1"/>
      <c r="CAE42" s="140"/>
      <c r="CAF42" s="140"/>
      <c r="CAG42" s="140"/>
      <c r="CAH42" s="1"/>
      <c r="CAI42"/>
      <c r="CAJ42" s="147"/>
      <c r="CAK42" s="1"/>
      <c r="CAL42" s="1"/>
      <c r="CAM42" s="1"/>
      <c r="CAN42" s="1"/>
      <c r="CAW42" s="24"/>
      <c r="CBB42" s="1"/>
      <c r="CBC42" s="140"/>
      <c r="CBD42" s="140"/>
      <c r="CBE42" s="140"/>
      <c r="CBF42" s="1"/>
      <c r="CBG42"/>
      <c r="CBH42" s="147"/>
      <c r="CBI42" s="1"/>
      <c r="CBJ42" s="1"/>
      <c r="CBK42" s="1"/>
      <c r="CBL42" s="1"/>
      <c r="CBU42" s="24"/>
      <c r="CBZ42" s="1"/>
      <c r="CCA42" s="140"/>
      <c r="CCB42" s="140"/>
      <c r="CCC42" s="140"/>
      <c r="CCD42" s="1"/>
      <c r="CCE42"/>
      <c r="CCF42" s="147"/>
      <c r="CCG42" s="1"/>
      <c r="CCH42" s="1"/>
      <c r="CCI42" s="1"/>
      <c r="CCJ42" s="1"/>
      <c r="CCS42" s="24"/>
      <c r="CCX42" s="1"/>
      <c r="CCY42" s="140"/>
      <c r="CCZ42" s="140"/>
      <c r="CDA42" s="140"/>
      <c r="CDB42" s="1"/>
      <c r="CDC42"/>
      <c r="CDD42" s="147"/>
      <c r="CDE42" s="1"/>
      <c r="CDF42" s="1"/>
      <c r="CDG42" s="1"/>
      <c r="CDH42" s="1"/>
      <c r="CDQ42" s="24"/>
      <c r="CDV42" s="1"/>
      <c r="CDW42" s="140"/>
      <c r="CDX42" s="140"/>
      <c r="CDY42" s="140"/>
      <c r="CDZ42" s="1"/>
      <c r="CEA42"/>
      <c r="CEB42" s="147"/>
      <c r="CEC42" s="1"/>
      <c r="CED42" s="1"/>
      <c r="CEE42" s="1"/>
      <c r="CEF42" s="1"/>
      <c r="CEO42" s="24"/>
      <c r="CET42" s="1"/>
      <c r="CEU42" s="140"/>
      <c r="CEV42" s="140"/>
      <c r="CEW42" s="140"/>
      <c r="CEX42" s="1"/>
      <c r="CEY42"/>
      <c r="CEZ42" s="147"/>
      <c r="CFA42" s="1"/>
      <c r="CFB42" s="1"/>
      <c r="CFC42" s="1"/>
      <c r="CFD42" s="1"/>
      <c r="CFM42" s="24"/>
      <c r="CFR42" s="1"/>
      <c r="CFS42" s="140"/>
      <c r="CFT42" s="140"/>
      <c r="CFU42" s="140"/>
      <c r="CFV42" s="1"/>
      <c r="CFW42"/>
      <c r="CFX42" s="147"/>
      <c r="CFY42" s="1"/>
      <c r="CFZ42" s="1"/>
      <c r="CGA42" s="1"/>
      <c r="CGB42" s="1"/>
      <c r="CGK42" s="24"/>
      <c r="CGP42" s="1"/>
      <c r="CGQ42" s="140"/>
      <c r="CGR42" s="140"/>
      <c r="CGS42" s="140"/>
      <c r="CGT42" s="1"/>
      <c r="CGU42"/>
      <c r="CGV42" s="147"/>
      <c r="CGW42" s="1"/>
      <c r="CGX42" s="1"/>
      <c r="CGY42" s="1"/>
      <c r="CGZ42" s="1"/>
      <c r="CHI42" s="24"/>
      <c r="CHN42" s="1"/>
      <c r="CHO42" s="140"/>
      <c r="CHP42" s="140"/>
      <c r="CHQ42" s="140"/>
      <c r="CHR42" s="1"/>
      <c r="CHS42"/>
      <c r="CHT42" s="147"/>
      <c r="CHU42" s="1"/>
      <c r="CHV42" s="1"/>
      <c r="CHW42" s="1"/>
      <c r="CHX42" s="1"/>
      <c r="CIG42" s="24"/>
      <c r="CIL42" s="1"/>
      <c r="CIM42" s="140"/>
      <c r="CIN42" s="140"/>
      <c r="CIO42" s="140"/>
      <c r="CIP42" s="1"/>
      <c r="CIQ42"/>
      <c r="CIR42" s="147"/>
      <c r="CIS42" s="1"/>
      <c r="CIT42" s="1"/>
      <c r="CIU42" s="1"/>
      <c r="CIV42" s="1"/>
      <c r="CJE42" s="24"/>
      <c r="CJJ42" s="1"/>
      <c r="CJK42" s="140"/>
      <c r="CJL42" s="140"/>
      <c r="CJM42" s="140"/>
      <c r="CJN42" s="1"/>
      <c r="CJO42"/>
      <c r="CJP42" s="147"/>
      <c r="CJQ42" s="1"/>
      <c r="CJR42" s="1"/>
      <c r="CJS42" s="1"/>
      <c r="CJT42" s="1"/>
      <c r="CKC42" s="24"/>
      <c r="CKH42" s="1"/>
      <c r="CKI42" s="140"/>
      <c r="CKJ42" s="140"/>
      <c r="CKK42" s="140"/>
      <c r="CKL42" s="1"/>
      <c r="CKM42"/>
      <c r="CKN42" s="147"/>
      <c r="CKO42" s="1"/>
      <c r="CKP42" s="1"/>
      <c r="CKQ42" s="1"/>
      <c r="CKR42" s="1"/>
      <c r="CLA42" s="24"/>
      <c r="CLF42" s="1"/>
      <c r="CLG42" s="140"/>
      <c r="CLH42" s="140"/>
      <c r="CLI42" s="140"/>
      <c r="CLJ42" s="1"/>
      <c r="CLK42"/>
      <c r="CLL42" s="147"/>
      <c r="CLM42" s="1"/>
      <c r="CLN42" s="1"/>
      <c r="CLO42" s="1"/>
      <c r="CLP42" s="1"/>
      <c r="CLY42" s="24"/>
      <c r="CMD42" s="1"/>
      <c r="CME42" s="140"/>
      <c r="CMF42" s="140"/>
      <c r="CMG42" s="140"/>
      <c r="CMH42" s="1"/>
      <c r="CMI42"/>
      <c r="CMJ42" s="147"/>
      <c r="CMK42" s="1"/>
      <c r="CML42" s="1"/>
      <c r="CMM42" s="1"/>
      <c r="CMN42" s="1"/>
      <c r="CMW42" s="24"/>
      <c r="CNB42" s="1"/>
      <c r="CNC42" s="140"/>
      <c r="CND42" s="140"/>
      <c r="CNE42" s="140"/>
      <c r="CNF42" s="1"/>
      <c r="CNG42"/>
      <c r="CNH42" s="147"/>
      <c r="CNI42" s="1"/>
      <c r="CNJ42" s="1"/>
      <c r="CNK42" s="1"/>
      <c r="CNL42" s="1"/>
      <c r="CNU42" s="24"/>
      <c r="CNZ42" s="1"/>
      <c r="COA42" s="140"/>
      <c r="COB42" s="140"/>
      <c r="COC42" s="140"/>
      <c r="COD42" s="1"/>
      <c r="COE42"/>
      <c r="COF42" s="147"/>
      <c r="COG42" s="1"/>
      <c r="COH42" s="1"/>
      <c r="COI42" s="1"/>
      <c r="COJ42" s="1"/>
      <c r="COS42" s="24"/>
      <c r="COX42" s="1"/>
      <c r="COY42" s="140"/>
      <c r="COZ42" s="140"/>
      <c r="CPA42" s="140"/>
      <c r="CPB42" s="1"/>
      <c r="CPC42"/>
      <c r="CPD42" s="147"/>
      <c r="CPE42" s="1"/>
      <c r="CPF42" s="1"/>
      <c r="CPG42" s="1"/>
      <c r="CPH42" s="1"/>
      <c r="CPQ42" s="24"/>
      <c r="CPV42" s="1"/>
      <c r="CPW42" s="140"/>
      <c r="CPX42" s="140"/>
      <c r="CPY42" s="140"/>
      <c r="CPZ42" s="1"/>
      <c r="CQA42"/>
      <c r="CQB42" s="147"/>
      <c r="CQC42" s="1"/>
      <c r="CQD42" s="1"/>
      <c r="CQE42" s="1"/>
      <c r="CQF42" s="1"/>
      <c r="CQO42" s="24"/>
      <c r="CQT42" s="1"/>
      <c r="CQU42" s="140"/>
      <c r="CQV42" s="140"/>
      <c r="CQW42" s="140"/>
      <c r="CQX42" s="1"/>
      <c r="CQY42"/>
      <c r="CQZ42" s="147"/>
      <c r="CRA42" s="1"/>
      <c r="CRB42" s="1"/>
      <c r="CRC42" s="1"/>
      <c r="CRD42" s="1"/>
      <c r="CRM42" s="24"/>
      <c r="CRR42" s="1"/>
      <c r="CRS42" s="140"/>
      <c r="CRT42" s="140"/>
      <c r="CRU42" s="140"/>
      <c r="CRV42" s="1"/>
      <c r="CRW42"/>
      <c r="CRX42" s="147"/>
      <c r="CRY42" s="1"/>
      <c r="CRZ42" s="1"/>
      <c r="CSA42" s="1"/>
      <c r="CSB42" s="1"/>
      <c r="CSK42" s="24"/>
      <c r="CSP42" s="1"/>
      <c r="CSQ42" s="140"/>
      <c r="CSR42" s="140"/>
      <c r="CSS42" s="140"/>
      <c r="CST42" s="1"/>
      <c r="CSU42"/>
      <c r="CSV42" s="147"/>
      <c r="CSW42" s="1"/>
      <c r="CSX42" s="1"/>
      <c r="CSY42" s="1"/>
      <c r="CSZ42" s="1"/>
      <c r="CTI42" s="24"/>
      <c r="CTN42" s="1"/>
      <c r="CTO42" s="140"/>
      <c r="CTP42" s="140"/>
      <c r="CTQ42" s="140"/>
      <c r="CTR42" s="1"/>
      <c r="CTS42"/>
      <c r="CTT42" s="147"/>
      <c r="CTU42" s="1"/>
      <c r="CTV42" s="1"/>
      <c r="CTW42" s="1"/>
      <c r="CTX42" s="1"/>
      <c r="CUG42" s="24"/>
      <c r="CUL42" s="1"/>
      <c r="CUM42" s="140"/>
      <c r="CUN42" s="140"/>
      <c r="CUO42" s="140"/>
      <c r="CUP42" s="1"/>
      <c r="CUQ42"/>
      <c r="CUR42" s="147"/>
      <c r="CUS42" s="1"/>
      <c r="CUT42" s="1"/>
      <c r="CUU42" s="1"/>
      <c r="CUV42" s="1"/>
      <c r="CVE42" s="24"/>
      <c r="CVJ42" s="1"/>
      <c r="CVK42" s="140"/>
      <c r="CVL42" s="140"/>
      <c r="CVM42" s="140"/>
      <c r="CVN42" s="1"/>
      <c r="CVO42"/>
      <c r="CVP42" s="147"/>
      <c r="CVQ42" s="1"/>
      <c r="CVR42" s="1"/>
      <c r="CVS42" s="1"/>
      <c r="CVT42" s="1"/>
      <c r="CWC42" s="24"/>
      <c r="CWH42" s="1"/>
      <c r="CWI42" s="140"/>
      <c r="CWJ42" s="140"/>
      <c r="CWK42" s="140"/>
      <c r="CWL42" s="1"/>
      <c r="CWM42"/>
      <c r="CWN42" s="147"/>
      <c r="CWO42" s="1"/>
      <c r="CWP42" s="1"/>
      <c r="CWQ42" s="1"/>
      <c r="CWR42" s="1"/>
      <c r="CXA42" s="24"/>
      <c r="CXF42" s="1"/>
      <c r="CXG42" s="140"/>
      <c r="CXH42" s="140"/>
      <c r="CXI42" s="140"/>
      <c r="CXJ42" s="1"/>
      <c r="CXK42"/>
      <c r="CXL42" s="147"/>
      <c r="CXM42" s="1"/>
      <c r="CXN42" s="1"/>
      <c r="CXO42" s="1"/>
      <c r="CXP42" s="1"/>
      <c r="CXY42" s="24"/>
      <c r="CYD42" s="1"/>
      <c r="CYE42" s="140"/>
      <c r="CYF42" s="140"/>
      <c r="CYG42" s="140"/>
      <c r="CYH42" s="1"/>
      <c r="CYI42"/>
      <c r="CYJ42" s="147"/>
      <c r="CYK42" s="1"/>
      <c r="CYL42" s="1"/>
      <c r="CYM42" s="1"/>
      <c r="CYN42" s="1"/>
      <c r="CYW42" s="24"/>
      <c r="CZB42" s="1"/>
      <c r="CZC42" s="140"/>
      <c r="CZD42" s="140"/>
      <c r="CZE42" s="140"/>
      <c r="CZF42" s="1"/>
      <c r="CZG42"/>
      <c r="CZH42" s="147"/>
      <c r="CZI42" s="1"/>
      <c r="CZJ42" s="1"/>
      <c r="CZK42" s="1"/>
      <c r="CZL42" s="1"/>
      <c r="CZU42" s="24"/>
      <c r="CZZ42" s="1"/>
      <c r="DAA42" s="140"/>
      <c r="DAB42" s="140"/>
      <c r="DAC42" s="140"/>
      <c r="DAD42" s="1"/>
      <c r="DAE42"/>
      <c r="DAF42" s="147"/>
      <c r="DAG42" s="1"/>
      <c r="DAH42" s="1"/>
      <c r="DAI42" s="1"/>
      <c r="DAJ42" s="1"/>
      <c r="DAS42" s="24"/>
      <c r="DAX42" s="1"/>
      <c r="DAY42" s="140"/>
      <c r="DAZ42" s="140"/>
      <c r="DBA42" s="140"/>
      <c r="DBB42" s="1"/>
      <c r="DBC42"/>
      <c r="DBD42" s="147"/>
      <c r="DBE42" s="1"/>
      <c r="DBF42" s="1"/>
      <c r="DBG42" s="1"/>
      <c r="DBH42" s="1"/>
      <c r="DBQ42" s="24"/>
      <c r="DBV42" s="1"/>
      <c r="DBW42" s="140"/>
      <c r="DBX42" s="140"/>
      <c r="DBY42" s="140"/>
      <c r="DBZ42" s="1"/>
      <c r="DCA42"/>
      <c r="DCB42" s="147"/>
      <c r="DCC42" s="1"/>
      <c r="DCD42" s="1"/>
      <c r="DCE42" s="1"/>
      <c r="DCF42" s="1"/>
      <c r="DCO42" s="24"/>
      <c r="DCT42" s="1"/>
      <c r="DCU42" s="140"/>
      <c r="DCV42" s="140"/>
      <c r="DCW42" s="140"/>
      <c r="DCX42" s="1"/>
      <c r="DCY42"/>
      <c r="DCZ42" s="147"/>
      <c r="DDA42" s="1"/>
      <c r="DDB42" s="1"/>
      <c r="DDC42" s="1"/>
      <c r="DDD42" s="1"/>
      <c r="DDM42" s="24"/>
      <c r="DDR42" s="1"/>
      <c r="DDS42" s="140"/>
      <c r="DDT42" s="140"/>
      <c r="DDU42" s="140"/>
      <c r="DDV42" s="1"/>
      <c r="DDW42"/>
      <c r="DDX42" s="147"/>
      <c r="DDY42" s="1"/>
      <c r="DDZ42" s="1"/>
      <c r="DEA42" s="1"/>
      <c r="DEB42" s="1"/>
      <c r="DEK42" s="24"/>
      <c r="DEP42" s="1"/>
      <c r="DEQ42" s="140"/>
      <c r="DER42" s="140"/>
      <c r="DES42" s="140"/>
      <c r="DET42" s="1"/>
      <c r="DEU42"/>
      <c r="DEV42" s="147"/>
      <c r="DEW42" s="1"/>
      <c r="DEX42" s="1"/>
      <c r="DEY42" s="1"/>
      <c r="DEZ42" s="1"/>
      <c r="DFI42" s="24"/>
      <c r="DFN42" s="1"/>
      <c r="DFO42" s="140"/>
      <c r="DFP42" s="140"/>
      <c r="DFQ42" s="140"/>
      <c r="DFR42" s="1"/>
      <c r="DFS42"/>
      <c r="DFT42" s="147"/>
      <c r="DFU42" s="1"/>
      <c r="DFV42" s="1"/>
      <c r="DFW42" s="1"/>
      <c r="DFX42" s="1"/>
      <c r="DGG42" s="24"/>
      <c r="DGL42" s="1"/>
      <c r="DGM42" s="140"/>
      <c r="DGN42" s="140"/>
      <c r="DGO42" s="140"/>
      <c r="DGP42" s="1"/>
      <c r="DGQ42"/>
      <c r="DGR42" s="147"/>
      <c r="DGS42" s="1"/>
      <c r="DGT42" s="1"/>
      <c r="DGU42" s="1"/>
      <c r="DGV42" s="1"/>
      <c r="DHE42" s="24"/>
      <c r="DHJ42" s="1"/>
      <c r="DHK42" s="140"/>
      <c r="DHL42" s="140"/>
      <c r="DHM42" s="140"/>
      <c r="DHN42" s="1"/>
      <c r="DHO42"/>
      <c r="DHP42" s="147"/>
      <c r="DHQ42" s="1"/>
      <c r="DHR42" s="1"/>
      <c r="DHS42" s="1"/>
      <c r="DHT42" s="1"/>
      <c r="DIC42" s="24"/>
      <c r="DIH42" s="1"/>
      <c r="DII42" s="140"/>
      <c r="DIJ42" s="140"/>
      <c r="DIK42" s="140"/>
      <c r="DIL42" s="1"/>
      <c r="DIM42"/>
      <c r="DIN42" s="147"/>
      <c r="DIO42" s="1"/>
      <c r="DIP42" s="1"/>
      <c r="DIQ42" s="1"/>
      <c r="DIR42" s="1"/>
      <c r="DJA42" s="24"/>
      <c r="DJF42" s="1"/>
      <c r="DJG42" s="140"/>
      <c r="DJH42" s="140"/>
      <c r="DJI42" s="140"/>
      <c r="DJJ42" s="1"/>
      <c r="DJK42"/>
      <c r="DJL42" s="147"/>
      <c r="DJM42" s="1"/>
      <c r="DJN42" s="1"/>
      <c r="DJO42" s="1"/>
      <c r="DJP42" s="1"/>
      <c r="DJY42" s="24"/>
      <c r="DKD42" s="1"/>
      <c r="DKE42" s="140"/>
      <c r="DKF42" s="140"/>
      <c r="DKG42" s="140"/>
      <c r="DKH42" s="1"/>
      <c r="DKI42"/>
      <c r="DKJ42" s="147"/>
      <c r="DKK42" s="1"/>
      <c r="DKL42" s="1"/>
      <c r="DKM42" s="1"/>
      <c r="DKN42" s="1"/>
      <c r="DKW42" s="24"/>
      <c r="DLB42" s="1"/>
      <c r="DLC42" s="140"/>
      <c r="DLD42" s="140"/>
      <c r="DLE42" s="140"/>
      <c r="DLF42" s="1"/>
      <c r="DLG42"/>
      <c r="DLH42" s="147"/>
      <c r="DLI42" s="1"/>
      <c r="DLJ42" s="1"/>
      <c r="DLK42" s="1"/>
      <c r="DLL42" s="1"/>
      <c r="DLU42" s="24"/>
      <c r="DLZ42" s="1"/>
      <c r="DMA42" s="140"/>
      <c r="DMB42" s="140"/>
      <c r="DMC42" s="140"/>
      <c r="DMD42" s="1"/>
      <c r="DME42"/>
      <c r="DMF42" s="147"/>
      <c r="DMG42" s="1"/>
      <c r="DMH42" s="1"/>
      <c r="DMI42" s="1"/>
      <c r="DMJ42" s="1"/>
      <c r="DMS42" s="24"/>
      <c r="DMX42" s="1"/>
      <c r="DMY42" s="140"/>
      <c r="DMZ42" s="140"/>
      <c r="DNA42" s="140"/>
      <c r="DNB42" s="1"/>
      <c r="DNC42"/>
      <c r="DND42" s="147"/>
      <c r="DNE42" s="1"/>
      <c r="DNF42" s="1"/>
      <c r="DNG42" s="1"/>
      <c r="DNH42" s="1"/>
      <c r="DNQ42" s="24"/>
      <c r="DNV42" s="1"/>
      <c r="DNW42" s="140"/>
      <c r="DNX42" s="140"/>
      <c r="DNY42" s="140"/>
      <c r="DNZ42" s="1"/>
      <c r="DOA42"/>
      <c r="DOB42" s="147"/>
      <c r="DOC42" s="1"/>
      <c r="DOD42" s="1"/>
      <c r="DOE42" s="1"/>
      <c r="DOF42" s="1"/>
      <c r="DOO42" s="24"/>
      <c r="DOT42" s="1"/>
      <c r="DOU42" s="140"/>
      <c r="DOV42" s="140"/>
      <c r="DOW42" s="140"/>
      <c r="DOX42" s="1"/>
      <c r="DOY42"/>
      <c r="DOZ42" s="147"/>
      <c r="DPA42" s="1"/>
      <c r="DPB42" s="1"/>
      <c r="DPC42" s="1"/>
      <c r="DPD42" s="1"/>
      <c r="DPM42" s="24"/>
      <c r="DPR42" s="1"/>
      <c r="DPS42" s="140"/>
      <c r="DPT42" s="140"/>
      <c r="DPU42" s="140"/>
      <c r="DPV42" s="1"/>
      <c r="DPW42"/>
      <c r="DPX42" s="147"/>
      <c r="DPY42" s="1"/>
      <c r="DPZ42" s="1"/>
      <c r="DQA42" s="1"/>
      <c r="DQB42" s="1"/>
      <c r="DQK42" s="24"/>
      <c r="DQP42" s="1"/>
      <c r="DQQ42" s="140"/>
      <c r="DQR42" s="140"/>
      <c r="DQS42" s="140"/>
      <c r="DQT42" s="1"/>
      <c r="DQU42"/>
      <c r="DQV42" s="147"/>
      <c r="DQW42" s="1"/>
      <c r="DQX42" s="1"/>
      <c r="DQY42" s="1"/>
      <c r="DQZ42" s="1"/>
      <c r="DRI42" s="24"/>
      <c r="DRN42" s="1"/>
      <c r="DRO42" s="140"/>
      <c r="DRP42" s="140"/>
      <c r="DRQ42" s="140"/>
      <c r="DRR42" s="1"/>
      <c r="DRS42"/>
      <c r="DRT42" s="147"/>
      <c r="DRU42" s="1"/>
      <c r="DRV42" s="1"/>
      <c r="DRW42" s="1"/>
      <c r="DRX42" s="1"/>
      <c r="DSG42" s="24"/>
      <c r="DSL42" s="1"/>
      <c r="DSM42" s="140"/>
      <c r="DSN42" s="140"/>
      <c r="DSO42" s="140"/>
      <c r="DSP42" s="1"/>
      <c r="DSQ42"/>
      <c r="DSR42" s="147"/>
      <c r="DSS42" s="1"/>
      <c r="DST42" s="1"/>
      <c r="DSU42" s="1"/>
      <c r="DSV42" s="1"/>
      <c r="DTE42" s="24"/>
      <c r="DTJ42" s="1"/>
      <c r="DTK42" s="140"/>
      <c r="DTL42" s="140"/>
      <c r="DTM42" s="140"/>
      <c r="DTN42" s="1"/>
      <c r="DTO42"/>
      <c r="DTP42" s="147"/>
      <c r="DTQ42" s="1"/>
      <c r="DTR42" s="1"/>
      <c r="DTS42" s="1"/>
      <c r="DTT42" s="1"/>
      <c r="DUC42" s="24"/>
      <c r="DUH42" s="1"/>
      <c r="DUI42" s="140"/>
      <c r="DUJ42" s="140"/>
      <c r="DUK42" s="140"/>
      <c r="DUL42" s="1"/>
      <c r="DUM42"/>
      <c r="DUN42" s="147"/>
      <c r="DUO42" s="1"/>
      <c r="DUP42" s="1"/>
      <c r="DUQ42" s="1"/>
      <c r="DUR42" s="1"/>
      <c r="DVA42" s="24"/>
      <c r="DVF42" s="1"/>
      <c r="DVG42" s="140"/>
      <c r="DVH42" s="140"/>
      <c r="DVI42" s="140"/>
      <c r="DVJ42" s="1"/>
      <c r="DVK42"/>
      <c r="DVL42" s="147"/>
      <c r="DVM42" s="1"/>
      <c r="DVN42" s="1"/>
      <c r="DVO42" s="1"/>
      <c r="DVP42" s="1"/>
      <c r="DVY42" s="24"/>
      <c r="DWD42" s="1"/>
      <c r="DWE42" s="140"/>
      <c r="DWF42" s="140"/>
      <c r="DWG42" s="140"/>
      <c r="DWH42" s="1"/>
      <c r="DWI42"/>
      <c r="DWJ42" s="147"/>
      <c r="DWK42" s="1"/>
      <c r="DWL42" s="1"/>
      <c r="DWM42" s="1"/>
      <c r="DWN42" s="1"/>
      <c r="DWW42" s="24"/>
      <c r="DXB42" s="1"/>
      <c r="DXC42" s="140"/>
      <c r="DXD42" s="140"/>
      <c r="DXE42" s="140"/>
      <c r="DXF42" s="1"/>
      <c r="DXG42"/>
      <c r="DXH42" s="147"/>
      <c r="DXI42" s="1"/>
      <c r="DXJ42" s="1"/>
      <c r="DXK42" s="1"/>
      <c r="DXL42" s="1"/>
      <c r="DXU42" s="24"/>
      <c r="DXZ42" s="1"/>
      <c r="DYA42" s="140"/>
      <c r="DYB42" s="140"/>
      <c r="DYC42" s="140"/>
      <c r="DYD42" s="1"/>
      <c r="DYE42"/>
      <c r="DYF42" s="147"/>
      <c r="DYG42" s="1"/>
      <c r="DYH42" s="1"/>
      <c r="DYI42" s="1"/>
      <c r="DYJ42" s="1"/>
      <c r="DYS42" s="24"/>
      <c r="DYX42" s="1"/>
      <c r="DYY42" s="140"/>
      <c r="DYZ42" s="140"/>
      <c r="DZA42" s="140"/>
      <c r="DZB42" s="1"/>
      <c r="DZC42"/>
      <c r="DZD42" s="147"/>
      <c r="DZE42" s="1"/>
      <c r="DZF42" s="1"/>
      <c r="DZG42" s="1"/>
      <c r="DZH42" s="1"/>
      <c r="DZQ42" s="24"/>
      <c r="DZV42" s="1"/>
      <c r="DZW42" s="140"/>
      <c r="DZX42" s="140"/>
      <c r="DZY42" s="140"/>
      <c r="DZZ42" s="1"/>
      <c r="EAA42"/>
      <c r="EAB42" s="147"/>
      <c r="EAC42" s="1"/>
      <c r="EAD42" s="1"/>
      <c r="EAE42" s="1"/>
      <c r="EAF42" s="1"/>
      <c r="EAO42" s="24"/>
      <c r="EAT42" s="1"/>
      <c r="EAU42" s="140"/>
      <c r="EAV42" s="140"/>
      <c r="EAW42" s="140"/>
      <c r="EAX42" s="1"/>
      <c r="EAY42"/>
      <c r="EAZ42" s="147"/>
      <c r="EBA42" s="1"/>
      <c r="EBB42" s="1"/>
      <c r="EBC42" s="1"/>
      <c r="EBD42" s="1"/>
      <c r="EBM42" s="24"/>
      <c r="EBR42" s="1"/>
      <c r="EBS42" s="140"/>
      <c r="EBT42" s="140"/>
      <c r="EBU42" s="140"/>
      <c r="EBV42" s="1"/>
      <c r="EBW42"/>
      <c r="EBX42" s="147"/>
      <c r="EBY42" s="1"/>
      <c r="EBZ42" s="1"/>
      <c r="ECA42" s="1"/>
      <c r="ECB42" s="1"/>
      <c r="ECK42" s="24"/>
      <c r="ECP42" s="1"/>
      <c r="ECQ42" s="140"/>
      <c r="ECR42" s="140"/>
      <c r="ECS42" s="140"/>
      <c r="ECT42" s="1"/>
      <c r="ECU42"/>
      <c r="ECV42" s="147"/>
      <c r="ECW42" s="1"/>
      <c r="ECX42" s="1"/>
      <c r="ECY42" s="1"/>
      <c r="ECZ42" s="1"/>
      <c r="EDI42" s="24"/>
      <c r="EDN42" s="1"/>
      <c r="EDO42" s="140"/>
      <c r="EDP42" s="140"/>
      <c r="EDQ42" s="140"/>
      <c r="EDR42" s="1"/>
      <c r="EDS42"/>
      <c r="EDT42" s="147"/>
      <c r="EDU42" s="1"/>
      <c r="EDV42" s="1"/>
      <c r="EDW42" s="1"/>
      <c r="EDX42" s="1"/>
      <c r="EEG42" s="24"/>
      <c r="EEL42" s="1"/>
      <c r="EEM42" s="140"/>
      <c r="EEN42" s="140"/>
      <c r="EEO42" s="140"/>
      <c r="EEP42" s="1"/>
      <c r="EEQ42"/>
      <c r="EER42" s="147"/>
      <c r="EES42" s="1"/>
      <c r="EET42" s="1"/>
      <c r="EEU42" s="1"/>
      <c r="EEV42" s="1"/>
      <c r="EFE42" s="24"/>
      <c r="EFJ42" s="1"/>
      <c r="EFK42" s="140"/>
      <c r="EFL42" s="140"/>
      <c r="EFM42" s="140"/>
      <c r="EFN42" s="1"/>
      <c r="EFO42"/>
      <c r="EFP42" s="147"/>
      <c r="EFQ42" s="1"/>
      <c r="EFR42" s="1"/>
      <c r="EFS42" s="1"/>
      <c r="EFT42" s="1"/>
      <c r="EGC42" s="24"/>
      <c r="EGH42" s="1"/>
      <c r="EGI42" s="140"/>
      <c r="EGJ42" s="140"/>
      <c r="EGK42" s="140"/>
      <c r="EGL42" s="1"/>
      <c r="EGM42"/>
      <c r="EGN42" s="147"/>
      <c r="EGO42" s="1"/>
      <c r="EGP42" s="1"/>
      <c r="EGQ42" s="1"/>
      <c r="EGR42" s="1"/>
      <c r="EHA42" s="24"/>
      <c r="EHF42" s="1"/>
      <c r="EHG42" s="140"/>
      <c r="EHH42" s="140"/>
      <c r="EHI42" s="140"/>
      <c r="EHJ42" s="1"/>
      <c r="EHK42"/>
      <c r="EHL42" s="147"/>
      <c r="EHM42" s="1"/>
      <c r="EHN42" s="1"/>
      <c r="EHO42" s="1"/>
      <c r="EHP42" s="1"/>
      <c r="EHY42" s="24"/>
      <c r="EID42" s="1"/>
      <c r="EIE42" s="140"/>
      <c r="EIF42" s="140"/>
      <c r="EIG42" s="140"/>
      <c r="EIH42" s="1"/>
      <c r="EII42"/>
      <c r="EIJ42" s="147"/>
      <c r="EIK42" s="1"/>
      <c r="EIL42" s="1"/>
      <c r="EIM42" s="1"/>
      <c r="EIN42" s="1"/>
      <c r="EIW42" s="24"/>
      <c r="EJB42" s="1"/>
      <c r="EJC42" s="140"/>
      <c r="EJD42" s="140"/>
      <c r="EJE42" s="140"/>
      <c r="EJF42" s="1"/>
      <c r="EJG42"/>
      <c r="EJH42" s="147"/>
      <c r="EJI42" s="1"/>
      <c r="EJJ42" s="1"/>
      <c r="EJK42" s="1"/>
      <c r="EJL42" s="1"/>
      <c r="EJU42" s="24"/>
      <c r="EJZ42" s="1"/>
      <c r="EKA42" s="140"/>
      <c r="EKB42" s="140"/>
      <c r="EKC42" s="140"/>
      <c r="EKD42" s="1"/>
      <c r="EKE42"/>
      <c r="EKF42" s="147"/>
      <c r="EKG42" s="1"/>
      <c r="EKH42" s="1"/>
      <c r="EKI42" s="1"/>
      <c r="EKJ42" s="1"/>
      <c r="EKS42" s="24"/>
      <c r="EKX42" s="1"/>
      <c r="EKY42" s="140"/>
      <c r="EKZ42" s="140"/>
      <c r="ELA42" s="140"/>
      <c r="ELB42" s="1"/>
      <c r="ELC42"/>
      <c r="ELD42" s="147"/>
      <c r="ELE42" s="1"/>
      <c r="ELF42" s="1"/>
      <c r="ELG42" s="1"/>
      <c r="ELH42" s="1"/>
      <c r="ELQ42" s="24"/>
      <c r="ELV42" s="1"/>
      <c r="ELW42" s="140"/>
      <c r="ELX42" s="140"/>
      <c r="ELY42" s="140"/>
      <c r="ELZ42" s="1"/>
      <c r="EMA42"/>
      <c r="EMB42" s="147"/>
      <c r="EMC42" s="1"/>
      <c r="EMD42" s="1"/>
      <c r="EME42" s="1"/>
      <c r="EMF42" s="1"/>
      <c r="EMO42" s="24"/>
      <c r="EMT42" s="1"/>
      <c r="EMU42" s="140"/>
      <c r="EMV42" s="140"/>
      <c r="EMW42" s="140"/>
      <c r="EMX42" s="1"/>
      <c r="EMY42"/>
      <c r="EMZ42" s="147"/>
      <c r="ENA42" s="1"/>
      <c r="ENB42" s="1"/>
      <c r="ENC42" s="1"/>
      <c r="END42" s="1"/>
      <c r="ENM42" s="24"/>
      <c r="ENR42" s="1"/>
      <c r="ENS42" s="140"/>
      <c r="ENT42" s="140"/>
      <c r="ENU42" s="140"/>
      <c r="ENV42" s="1"/>
      <c r="ENW42"/>
      <c r="ENX42" s="147"/>
      <c r="ENY42" s="1"/>
      <c r="ENZ42" s="1"/>
      <c r="EOA42" s="1"/>
      <c r="EOB42" s="1"/>
      <c r="EOK42" s="24"/>
      <c r="EOP42" s="1"/>
      <c r="EOQ42" s="140"/>
      <c r="EOR42" s="140"/>
      <c r="EOS42" s="140"/>
      <c r="EOT42" s="1"/>
      <c r="EOU42"/>
      <c r="EOV42" s="147"/>
      <c r="EOW42" s="1"/>
      <c r="EOX42" s="1"/>
      <c r="EOY42" s="1"/>
      <c r="EOZ42" s="1"/>
      <c r="EPI42" s="24"/>
      <c r="EPN42" s="1"/>
      <c r="EPO42" s="140"/>
      <c r="EPP42" s="140"/>
      <c r="EPQ42" s="140"/>
      <c r="EPR42" s="1"/>
      <c r="EPS42"/>
      <c r="EPT42" s="147"/>
      <c r="EPU42" s="1"/>
      <c r="EPV42" s="1"/>
      <c r="EPW42" s="1"/>
      <c r="EPX42" s="1"/>
      <c r="EQG42" s="24"/>
      <c r="EQL42" s="1"/>
      <c r="EQM42" s="140"/>
      <c r="EQN42" s="140"/>
      <c r="EQO42" s="140"/>
      <c r="EQP42" s="1"/>
      <c r="EQQ42"/>
      <c r="EQR42" s="147"/>
      <c r="EQS42" s="1"/>
      <c r="EQT42" s="1"/>
      <c r="EQU42" s="1"/>
      <c r="EQV42" s="1"/>
      <c r="ERE42" s="24"/>
      <c r="ERJ42" s="1"/>
      <c r="ERK42" s="140"/>
      <c r="ERL42" s="140"/>
      <c r="ERM42" s="140"/>
      <c r="ERN42" s="1"/>
      <c r="ERO42"/>
      <c r="ERP42" s="147"/>
      <c r="ERQ42" s="1"/>
      <c r="ERR42" s="1"/>
      <c r="ERS42" s="1"/>
      <c r="ERT42" s="1"/>
      <c r="ESC42" s="24"/>
      <c r="ESH42" s="1"/>
      <c r="ESI42" s="140"/>
      <c r="ESJ42" s="140"/>
      <c r="ESK42" s="140"/>
      <c r="ESL42" s="1"/>
      <c r="ESM42"/>
      <c r="ESN42" s="147"/>
      <c r="ESO42" s="1"/>
      <c r="ESP42" s="1"/>
      <c r="ESQ42" s="1"/>
      <c r="ESR42" s="1"/>
      <c r="ETA42" s="24"/>
      <c r="ETF42" s="1"/>
      <c r="ETG42" s="140"/>
      <c r="ETH42" s="140"/>
      <c r="ETI42" s="140"/>
      <c r="ETJ42" s="1"/>
      <c r="ETK42"/>
      <c r="ETL42" s="147"/>
      <c r="ETM42" s="1"/>
      <c r="ETN42" s="1"/>
      <c r="ETO42" s="1"/>
      <c r="ETP42" s="1"/>
      <c r="ETY42" s="24"/>
      <c r="EUD42" s="1"/>
      <c r="EUE42" s="140"/>
      <c r="EUF42" s="140"/>
      <c r="EUG42" s="140"/>
      <c r="EUH42" s="1"/>
      <c r="EUI42"/>
      <c r="EUJ42" s="147"/>
      <c r="EUK42" s="1"/>
      <c r="EUL42" s="1"/>
      <c r="EUM42" s="1"/>
      <c r="EUN42" s="1"/>
      <c r="EUW42" s="24"/>
      <c r="EVB42" s="1"/>
      <c r="EVC42" s="140"/>
      <c r="EVD42" s="140"/>
      <c r="EVE42" s="140"/>
      <c r="EVF42" s="1"/>
      <c r="EVG42"/>
      <c r="EVH42" s="147"/>
      <c r="EVI42" s="1"/>
      <c r="EVJ42" s="1"/>
      <c r="EVK42" s="1"/>
      <c r="EVL42" s="1"/>
      <c r="EVU42" s="24"/>
      <c r="EVZ42" s="1"/>
      <c r="EWA42" s="140"/>
      <c r="EWB42" s="140"/>
      <c r="EWC42" s="140"/>
      <c r="EWD42" s="1"/>
      <c r="EWE42"/>
      <c r="EWF42" s="147"/>
      <c r="EWG42" s="1"/>
      <c r="EWH42" s="1"/>
      <c r="EWI42" s="1"/>
      <c r="EWJ42" s="1"/>
      <c r="EWS42" s="24"/>
      <c r="EWX42" s="1"/>
      <c r="EWY42" s="140"/>
      <c r="EWZ42" s="140"/>
      <c r="EXA42" s="140"/>
      <c r="EXB42" s="1"/>
      <c r="EXC42"/>
      <c r="EXD42" s="147"/>
      <c r="EXE42" s="1"/>
      <c r="EXF42" s="1"/>
      <c r="EXG42" s="1"/>
      <c r="EXH42" s="1"/>
      <c r="EXQ42" s="24"/>
      <c r="EXV42" s="1"/>
      <c r="EXW42" s="140"/>
      <c r="EXX42" s="140"/>
      <c r="EXY42" s="140"/>
      <c r="EXZ42" s="1"/>
      <c r="EYA42"/>
      <c r="EYB42" s="147"/>
      <c r="EYC42" s="1"/>
      <c r="EYD42" s="1"/>
      <c r="EYE42" s="1"/>
      <c r="EYF42" s="1"/>
      <c r="EYO42" s="24"/>
      <c r="EYT42" s="1"/>
      <c r="EYU42" s="140"/>
      <c r="EYV42" s="140"/>
      <c r="EYW42" s="140"/>
      <c r="EYX42" s="1"/>
      <c r="EYY42"/>
      <c r="EYZ42" s="147"/>
      <c r="EZA42" s="1"/>
      <c r="EZB42" s="1"/>
      <c r="EZC42" s="1"/>
      <c r="EZD42" s="1"/>
      <c r="EZM42" s="24"/>
      <c r="EZR42" s="1"/>
      <c r="EZS42" s="140"/>
      <c r="EZT42" s="140"/>
      <c r="EZU42" s="140"/>
      <c r="EZV42" s="1"/>
      <c r="EZW42"/>
      <c r="EZX42" s="147"/>
      <c r="EZY42" s="1"/>
      <c r="EZZ42" s="1"/>
      <c r="FAA42" s="1"/>
      <c r="FAB42" s="1"/>
      <c r="FAK42" s="24"/>
      <c r="FAP42" s="1"/>
      <c r="FAQ42" s="140"/>
      <c r="FAR42" s="140"/>
      <c r="FAS42" s="140"/>
      <c r="FAT42" s="1"/>
      <c r="FAU42"/>
      <c r="FAV42" s="147"/>
      <c r="FAW42" s="1"/>
      <c r="FAX42" s="1"/>
      <c r="FAY42" s="1"/>
      <c r="FAZ42" s="1"/>
      <c r="FBI42" s="24"/>
      <c r="FBN42" s="1"/>
      <c r="FBO42" s="140"/>
      <c r="FBP42" s="140"/>
      <c r="FBQ42" s="140"/>
      <c r="FBR42" s="1"/>
      <c r="FBS42"/>
      <c r="FBT42" s="147"/>
      <c r="FBU42" s="1"/>
      <c r="FBV42" s="1"/>
      <c r="FBW42" s="1"/>
      <c r="FBX42" s="1"/>
      <c r="FCG42" s="24"/>
      <c r="FCL42" s="1"/>
      <c r="FCM42" s="140"/>
      <c r="FCN42" s="140"/>
      <c r="FCO42" s="140"/>
      <c r="FCP42" s="1"/>
      <c r="FCQ42"/>
      <c r="FCR42" s="147"/>
      <c r="FCS42" s="1"/>
      <c r="FCT42" s="1"/>
      <c r="FCU42" s="1"/>
      <c r="FCV42" s="1"/>
      <c r="FDE42" s="24"/>
      <c r="FDJ42" s="1"/>
      <c r="FDK42" s="140"/>
      <c r="FDL42" s="140"/>
      <c r="FDM42" s="140"/>
      <c r="FDN42" s="1"/>
      <c r="FDO42"/>
      <c r="FDP42" s="147"/>
      <c r="FDQ42" s="1"/>
      <c r="FDR42" s="1"/>
      <c r="FDS42" s="1"/>
      <c r="FDT42" s="1"/>
      <c r="FEC42" s="24"/>
      <c r="FEH42" s="1"/>
      <c r="FEI42" s="140"/>
      <c r="FEJ42" s="140"/>
      <c r="FEK42" s="140"/>
      <c r="FEL42" s="1"/>
      <c r="FEM42"/>
      <c r="FEN42" s="147"/>
      <c r="FEO42" s="1"/>
      <c r="FEP42" s="1"/>
      <c r="FEQ42" s="1"/>
      <c r="FER42" s="1"/>
      <c r="FFA42" s="24"/>
      <c r="FFF42" s="1"/>
      <c r="FFG42" s="140"/>
      <c r="FFH42" s="140"/>
      <c r="FFI42" s="140"/>
      <c r="FFJ42" s="1"/>
      <c r="FFK42"/>
      <c r="FFL42" s="147"/>
      <c r="FFM42" s="1"/>
      <c r="FFN42" s="1"/>
      <c r="FFO42" s="1"/>
      <c r="FFP42" s="1"/>
      <c r="FFY42" s="24"/>
      <c r="FGD42" s="1"/>
      <c r="FGE42" s="140"/>
      <c r="FGF42" s="140"/>
      <c r="FGG42" s="140"/>
      <c r="FGH42" s="1"/>
      <c r="FGI42"/>
      <c r="FGJ42" s="147"/>
      <c r="FGK42" s="1"/>
      <c r="FGL42" s="1"/>
      <c r="FGM42" s="1"/>
      <c r="FGN42" s="1"/>
      <c r="FGW42" s="24"/>
      <c r="FHB42" s="1"/>
      <c r="FHC42" s="140"/>
      <c r="FHD42" s="140"/>
      <c r="FHE42" s="140"/>
      <c r="FHF42" s="1"/>
      <c r="FHG42"/>
      <c r="FHH42" s="147"/>
      <c r="FHI42" s="1"/>
      <c r="FHJ42" s="1"/>
      <c r="FHK42" s="1"/>
      <c r="FHL42" s="1"/>
      <c r="FHU42" s="24"/>
      <c r="FHZ42" s="1"/>
      <c r="FIA42" s="140"/>
      <c r="FIB42" s="140"/>
      <c r="FIC42" s="140"/>
      <c r="FID42" s="1"/>
      <c r="FIE42"/>
      <c r="FIF42" s="147"/>
      <c r="FIG42" s="1"/>
      <c r="FIH42" s="1"/>
      <c r="FII42" s="1"/>
      <c r="FIJ42" s="1"/>
      <c r="FIS42" s="24"/>
      <c r="FIX42" s="1"/>
      <c r="FIY42" s="140"/>
      <c r="FIZ42" s="140"/>
      <c r="FJA42" s="140"/>
      <c r="FJB42" s="1"/>
      <c r="FJC42"/>
      <c r="FJD42" s="147"/>
      <c r="FJE42" s="1"/>
      <c r="FJF42" s="1"/>
      <c r="FJG42" s="1"/>
      <c r="FJH42" s="1"/>
      <c r="FJQ42" s="24"/>
      <c r="FJV42" s="1"/>
      <c r="FJW42" s="140"/>
      <c r="FJX42" s="140"/>
      <c r="FJY42" s="140"/>
      <c r="FJZ42" s="1"/>
      <c r="FKA42"/>
      <c r="FKB42" s="147"/>
      <c r="FKC42" s="1"/>
      <c r="FKD42" s="1"/>
      <c r="FKE42" s="1"/>
      <c r="FKF42" s="1"/>
      <c r="FKO42" s="24"/>
      <c r="FKT42" s="1"/>
      <c r="FKU42" s="140"/>
      <c r="FKV42" s="140"/>
      <c r="FKW42" s="140"/>
      <c r="FKX42" s="1"/>
      <c r="FKY42"/>
      <c r="FKZ42" s="147"/>
      <c r="FLA42" s="1"/>
      <c r="FLB42" s="1"/>
      <c r="FLC42" s="1"/>
      <c r="FLD42" s="1"/>
      <c r="FLM42" s="24"/>
      <c r="FLR42" s="1"/>
      <c r="FLS42" s="140"/>
      <c r="FLT42" s="140"/>
      <c r="FLU42" s="140"/>
      <c r="FLV42" s="1"/>
      <c r="FLW42"/>
      <c r="FLX42" s="147"/>
      <c r="FLY42" s="1"/>
      <c r="FLZ42" s="1"/>
      <c r="FMA42" s="1"/>
      <c r="FMB42" s="1"/>
      <c r="FMK42" s="24"/>
      <c r="FMP42" s="1"/>
      <c r="FMQ42" s="140"/>
      <c r="FMR42" s="140"/>
      <c r="FMS42" s="140"/>
      <c r="FMT42" s="1"/>
      <c r="FMU42"/>
      <c r="FMV42" s="147"/>
      <c r="FMW42" s="1"/>
      <c r="FMX42" s="1"/>
      <c r="FMY42" s="1"/>
      <c r="FMZ42" s="1"/>
      <c r="FNI42" s="24"/>
      <c r="FNN42" s="1"/>
      <c r="FNO42" s="140"/>
      <c r="FNP42" s="140"/>
      <c r="FNQ42" s="140"/>
      <c r="FNR42" s="1"/>
      <c r="FNS42"/>
      <c r="FNT42" s="147"/>
      <c r="FNU42" s="1"/>
      <c r="FNV42" s="1"/>
      <c r="FNW42" s="1"/>
      <c r="FNX42" s="1"/>
      <c r="FOG42" s="24"/>
      <c r="FOL42" s="1"/>
      <c r="FOM42" s="140"/>
      <c r="FON42" s="140"/>
      <c r="FOO42" s="140"/>
      <c r="FOP42" s="1"/>
      <c r="FOQ42"/>
      <c r="FOR42" s="147"/>
      <c r="FOS42" s="1"/>
      <c r="FOT42" s="1"/>
      <c r="FOU42" s="1"/>
      <c r="FOV42" s="1"/>
      <c r="FPE42" s="24"/>
      <c r="FPJ42" s="1"/>
      <c r="FPK42" s="140"/>
      <c r="FPL42" s="140"/>
      <c r="FPM42" s="140"/>
      <c r="FPN42" s="1"/>
      <c r="FPO42"/>
      <c r="FPP42" s="147"/>
      <c r="FPQ42" s="1"/>
      <c r="FPR42" s="1"/>
      <c r="FPS42" s="1"/>
      <c r="FPT42" s="1"/>
      <c r="FQC42" s="24"/>
      <c r="FQH42" s="1"/>
      <c r="FQI42" s="140"/>
      <c r="FQJ42" s="140"/>
      <c r="FQK42" s="140"/>
      <c r="FQL42" s="1"/>
      <c r="FQM42"/>
      <c r="FQN42" s="147"/>
      <c r="FQO42" s="1"/>
      <c r="FQP42" s="1"/>
      <c r="FQQ42" s="1"/>
      <c r="FQR42" s="1"/>
      <c r="FRA42" s="24"/>
      <c r="FRF42" s="1"/>
      <c r="FRG42" s="140"/>
      <c r="FRH42" s="140"/>
      <c r="FRI42" s="140"/>
      <c r="FRJ42" s="1"/>
      <c r="FRK42"/>
      <c r="FRL42" s="147"/>
      <c r="FRM42" s="1"/>
      <c r="FRN42" s="1"/>
      <c r="FRO42" s="1"/>
      <c r="FRP42" s="1"/>
      <c r="FRY42" s="24"/>
      <c r="FSD42" s="1"/>
      <c r="FSE42" s="140"/>
      <c r="FSF42" s="140"/>
      <c r="FSG42" s="140"/>
      <c r="FSH42" s="1"/>
      <c r="FSI42"/>
      <c r="FSJ42" s="147"/>
      <c r="FSK42" s="1"/>
      <c r="FSL42" s="1"/>
      <c r="FSM42" s="1"/>
      <c r="FSN42" s="1"/>
      <c r="FSW42" s="24"/>
      <c r="FTB42" s="1"/>
      <c r="FTC42" s="140"/>
      <c r="FTD42" s="140"/>
      <c r="FTE42" s="140"/>
      <c r="FTF42" s="1"/>
      <c r="FTG42"/>
      <c r="FTH42" s="147"/>
      <c r="FTI42" s="1"/>
      <c r="FTJ42" s="1"/>
      <c r="FTK42" s="1"/>
      <c r="FTL42" s="1"/>
      <c r="FTU42" s="24"/>
      <c r="FTZ42" s="1"/>
      <c r="FUA42" s="140"/>
      <c r="FUB42" s="140"/>
      <c r="FUC42" s="140"/>
      <c r="FUD42" s="1"/>
      <c r="FUE42"/>
      <c r="FUF42" s="147"/>
      <c r="FUG42" s="1"/>
      <c r="FUH42" s="1"/>
      <c r="FUI42" s="1"/>
      <c r="FUJ42" s="1"/>
      <c r="FUS42" s="24"/>
      <c r="FUX42" s="1"/>
      <c r="FUY42" s="140"/>
      <c r="FUZ42" s="140"/>
      <c r="FVA42" s="140"/>
      <c r="FVB42" s="1"/>
      <c r="FVC42"/>
      <c r="FVD42" s="147"/>
      <c r="FVE42" s="1"/>
      <c r="FVF42" s="1"/>
      <c r="FVG42" s="1"/>
      <c r="FVH42" s="1"/>
      <c r="FVQ42" s="24"/>
      <c r="FVV42" s="1"/>
      <c r="FVW42" s="140"/>
      <c r="FVX42" s="140"/>
      <c r="FVY42" s="140"/>
      <c r="FVZ42" s="1"/>
      <c r="FWA42"/>
      <c r="FWB42" s="147"/>
      <c r="FWC42" s="1"/>
      <c r="FWD42" s="1"/>
      <c r="FWE42" s="1"/>
      <c r="FWF42" s="1"/>
      <c r="FWO42" s="24"/>
      <c r="FWT42" s="1"/>
      <c r="FWU42" s="140"/>
      <c r="FWV42" s="140"/>
      <c r="FWW42" s="140"/>
      <c r="FWX42" s="1"/>
      <c r="FWY42"/>
      <c r="FWZ42" s="147"/>
      <c r="FXA42" s="1"/>
      <c r="FXB42" s="1"/>
      <c r="FXC42" s="1"/>
      <c r="FXD42" s="1"/>
      <c r="FXM42" s="24"/>
      <c r="FXR42" s="1"/>
      <c r="FXS42" s="140"/>
      <c r="FXT42" s="140"/>
      <c r="FXU42" s="140"/>
      <c r="FXV42" s="1"/>
      <c r="FXW42"/>
      <c r="FXX42" s="147"/>
      <c r="FXY42" s="1"/>
      <c r="FXZ42" s="1"/>
      <c r="FYA42" s="1"/>
      <c r="FYB42" s="1"/>
      <c r="FYK42" s="24"/>
      <c r="FYP42" s="1"/>
      <c r="FYQ42" s="140"/>
      <c r="FYR42" s="140"/>
      <c r="FYS42" s="140"/>
      <c r="FYT42" s="1"/>
      <c r="FYU42"/>
      <c r="FYV42" s="147"/>
      <c r="FYW42" s="1"/>
      <c r="FYX42" s="1"/>
      <c r="FYY42" s="1"/>
      <c r="FYZ42" s="1"/>
      <c r="FZI42" s="24"/>
      <c r="FZN42" s="1"/>
      <c r="FZO42" s="140"/>
      <c r="FZP42" s="140"/>
      <c r="FZQ42" s="140"/>
      <c r="FZR42" s="1"/>
      <c r="FZS42"/>
      <c r="FZT42" s="147"/>
      <c r="FZU42" s="1"/>
      <c r="FZV42" s="1"/>
      <c r="FZW42" s="1"/>
      <c r="FZX42" s="1"/>
      <c r="GAG42" s="24"/>
      <c r="GAL42" s="1"/>
      <c r="GAM42" s="140"/>
      <c r="GAN42" s="140"/>
      <c r="GAO42" s="140"/>
      <c r="GAP42" s="1"/>
      <c r="GAQ42"/>
      <c r="GAR42" s="147"/>
      <c r="GAS42" s="1"/>
      <c r="GAT42" s="1"/>
      <c r="GAU42" s="1"/>
      <c r="GAV42" s="1"/>
      <c r="GBE42" s="24"/>
      <c r="GBJ42" s="1"/>
      <c r="GBK42" s="140"/>
      <c r="GBL42" s="140"/>
      <c r="GBM42" s="140"/>
      <c r="GBN42" s="1"/>
      <c r="GBO42"/>
      <c r="GBP42" s="147"/>
      <c r="GBQ42" s="1"/>
      <c r="GBR42" s="1"/>
      <c r="GBS42" s="1"/>
      <c r="GBT42" s="1"/>
      <c r="GCC42" s="24"/>
      <c r="GCH42" s="1"/>
      <c r="GCI42" s="140"/>
      <c r="GCJ42" s="140"/>
      <c r="GCK42" s="140"/>
      <c r="GCL42" s="1"/>
      <c r="GCM42"/>
      <c r="GCN42" s="147"/>
      <c r="GCO42" s="1"/>
      <c r="GCP42" s="1"/>
      <c r="GCQ42" s="1"/>
      <c r="GCR42" s="1"/>
      <c r="GDA42" s="24"/>
      <c r="GDF42" s="1"/>
      <c r="GDG42" s="140"/>
      <c r="GDH42" s="140"/>
      <c r="GDI42" s="140"/>
      <c r="GDJ42" s="1"/>
      <c r="GDK42"/>
      <c r="GDL42" s="147"/>
      <c r="GDM42" s="1"/>
      <c r="GDN42" s="1"/>
      <c r="GDO42" s="1"/>
      <c r="GDP42" s="1"/>
      <c r="GDY42" s="24"/>
      <c r="GED42" s="1"/>
      <c r="GEE42" s="140"/>
      <c r="GEF42" s="140"/>
      <c r="GEG42" s="140"/>
      <c r="GEH42" s="1"/>
      <c r="GEI42"/>
      <c r="GEJ42" s="147"/>
      <c r="GEK42" s="1"/>
      <c r="GEL42" s="1"/>
      <c r="GEM42" s="1"/>
      <c r="GEN42" s="1"/>
      <c r="GEW42" s="24"/>
      <c r="GFB42" s="1"/>
      <c r="GFC42" s="140"/>
      <c r="GFD42" s="140"/>
      <c r="GFE42" s="140"/>
      <c r="GFF42" s="1"/>
      <c r="GFG42"/>
      <c r="GFH42" s="147"/>
      <c r="GFI42" s="1"/>
      <c r="GFJ42" s="1"/>
      <c r="GFK42" s="1"/>
      <c r="GFL42" s="1"/>
      <c r="GFU42" s="24"/>
      <c r="GFZ42" s="1"/>
      <c r="GGA42" s="140"/>
      <c r="GGB42" s="140"/>
      <c r="GGC42" s="140"/>
      <c r="GGD42" s="1"/>
      <c r="GGE42"/>
      <c r="GGF42" s="147"/>
      <c r="GGG42" s="1"/>
      <c r="GGH42" s="1"/>
      <c r="GGI42" s="1"/>
      <c r="GGJ42" s="1"/>
      <c r="GGS42" s="24"/>
      <c r="GGX42" s="1"/>
      <c r="GGY42" s="140"/>
      <c r="GGZ42" s="140"/>
      <c r="GHA42" s="140"/>
      <c r="GHB42" s="1"/>
      <c r="GHC42"/>
      <c r="GHD42" s="147"/>
      <c r="GHE42" s="1"/>
      <c r="GHF42" s="1"/>
      <c r="GHG42" s="1"/>
      <c r="GHH42" s="1"/>
      <c r="GHQ42" s="24"/>
      <c r="GHV42" s="1"/>
      <c r="GHW42" s="140"/>
      <c r="GHX42" s="140"/>
      <c r="GHY42" s="140"/>
      <c r="GHZ42" s="1"/>
      <c r="GIA42"/>
      <c r="GIB42" s="147"/>
      <c r="GIC42" s="1"/>
      <c r="GID42" s="1"/>
      <c r="GIE42" s="1"/>
      <c r="GIF42" s="1"/>
      <c r="GIO42" s="24"/>
      <c r="GIT42" s="1"/>
      <c r="GIU42" s="140"/>
      <c r="GIV42" s="140"/>
      <c r="GIW42" s="140"/>
      <c r="GIX42" s="1"/>
      <c r="GIY42"/>
      <c r="GIZ42" s="147"/>
      <c r="GJA42" s="1"/>
      <c r="GJB42" s="1"/>
      <c r="GJC42" s="1"/>
      <c r="GJD42" s="1"/>
      <c r="GJM42" s="24"/>
      <c r="GJR42" s="1"/>
      <c r="GJS42" s="140"/>
      <c r="GJT42" s="140"/>
      <c r="GJU42" s="140"/>
      <c r="GJV42" s="1"/>
      <c r="GJW42"/>
      <c r="GJX42" s="147"/>
      <c r="GJY42" s="1"/>
      <c r="GJZ42" s="1"/>
      <c r="GKA42" s="1"/>
      <c r="GKB42" s="1"/>
      <c r="GKK42" s="24"/>
      <c r="GKP42" s="1"/>
      <c r="GKQ42" s="140"/>
      <c r="GKR42" s="140"/>
      <c r="GKS42" s="140"/>
      <c r="GKT42" s="1"/>
      <c r="GKU42"/>
      <c r="GKV42" s="147"/>
      <c r="GKW42" s="1"/>
      <c r="GKX42" s="1"/>
      <c r="GKY42" s="1"/>
      <c r="GKZ42" s="1"/>
      <c r="GLI42" s="24"/>
      <c r="GLN42" s="1"/>
      <c r="GLO42" s="140"/>
      <c r="GLP42" s="140"/>
      <c r="GLQ42" s="140"/>
      <c r="GLR42" s="1"/>
      <c r="GLS42"/>
      <c r="GLT42" s="147"/>
      <c r="GLU42" s="1"/>
      <c r="GLV42" s="1"/>
      <c r="GLW42" s="1"/>
      <c r="GLX42" s="1"/>
      <c r="GMG42" s="24"/>
      <c r="GML42" s="1"/>
      <c r="GMM42" s="140"/>
      <c r="GMN42" s="140"/>
      <c r="GMO42" s="140"/>
      <c r="GMP42" s="1"/>
      <c r="GMQ42"/>
      <c r="GMR42" s="147"/>
      <c r="GMS42" s="1"/>
      <c r="GMT42" s="1"/>
      <c r="GMU42" s="1"/>
      <c r="GMV42" s="1"/>
      <c r="GNE42" s="24"/>
      <c r="GNJ42" s="1"/>
      <c r="GNK42" s="140"/>
      <c r="GNL42" s="140"/>
      <c r="GNM42" s="140"/>
      <c r="GNN42" s="1"/>
      <c r="GNO42"/>
      <c r="GNP42" s="147"/>
      <c r="GNQ42" s="1"/>
      <c r="GNR42" s="1"/>
      <c r="GNS42" s="1"/>
      <c r="GNT42" s="1"/>
      <c r="GOC42" s="24"/>
      <c r="GOH42" s="1"/>
      <c r="GOI42" s="140"/>
      <c r="GOJ42" s="140"/>
      <c r="GOK42" s="140"/>
      <c r="GOL42" s="1"/>
      <c r="GOM42"/>
      <c r="GON42" s="147"/>
      <c r="GOO42" s="1"/>
      <c r="GOP42" s="1"/>
      <c r="GOQ42" s="1"/>
      <c r="GOR42" s="1"/>
      <c r="GPA42" s="24"/>
      <c r="GPF42" s="1"/>
      <c r="GPG42" s="140"/>
      <c r="GPH42" s="140"/>
      <c r="GPI42" s="140"/>
      <c r="GPJ42" s="1"/>
      <c r="GPK42"/>
      <c r="GPL42" s="147"/>
      <c r="GPM42" s="1"/>
      <c r="GPN42" s="1"/>
      <c r="GPO42" s="1"/>
      <c r="GPP42" s="1"/>
      <c r="GPY42" s="24"/>
      <c r="GQD42" s="1"/>
      <c r="GQE42" s="140"/>
      <c r="GQF42" s="140"/>
      <c r="GQG42" s="140"/>
      <c r="GQH42" s="1"/>
      <c r="GQI42"/>
      <c r="GQJ42" s="147"/>
      <c r="GQK42" s="1"/>
      <c r="GQL42" s="1"/>
      <c r="GQM42" s="1"/>
      <c r="GQN42" s="1"/>
      <c r="GQW42" s="24"/>
      <c r="GRB42" s="1"/>
      <c r="GRC42" s="140"/>
      <c r="GRD42" s="140"/>
      <c r="GRE42" s="140"/>
      <c r="GRF42" s="1"/>
      <c r="GRG42"/>
      <c r="GRH42" s="147"/>
      <c r="GRI42" s="1"/>
      <c r="GRJ42" s="1"/>
      <c r="GRK42" s="1"/>
      <c r="GRL42" s="1"/>
      <c r="GRU42" s="24"/>
      <c r="GRZ42" s="1"/>
      <c r="GSA42" s="140"/>
      <c r="GSB42" s="140"/>
      <c r="GSC42" s="140"/>
      <c r="GSD42" s="1"/>
      <c r="GSE42"/>
      <c r="GSF42" s="147"/>
      <c r="GSG42" s="1"/>
      <c r="GSH42" s="1"/>
      <c r="GSI42" s="1"/>
      <c r="GSJ42" s="1"/>
      <c r="GSS42" s="24"/>
      <c r="GSX42" s="1"/>
      <c r="GSY42" s="140"/>
      <c r="GSZ42" s="140"/>
      <c r="GTA42" s="140"/>
      <c r="GTB42" s="1"/>
      <c r="GTC42"/>
      <c r="GTD42" s="147"/>
      <c r="GTE42" s="1"/>
      <c r="GTF42" s="1"/>
      <c r="GTG42" s="1"/>
      <c r="GTH42" s="1"/>
      <c r="GTQ42" s="24"/>
      <c r="GTV42" s="1"/>
      <c r="GTW42" s="140"/>
      <c r="GTX42" s="140"/>
      <c r="GTY42" s="140"/>
      <c r="GTZ42" s="1"/>
      <c r="GUA42"/>
      <c r="GUB42" s="147"/>
      <c r="GUC42" s="1"/>
      <c r="GUD42" s="1"/>
      <c r="GUE42" s="1"/>
      <c r="GUF42" s="1"/>
      <c r="GUO42" s="24"/>
      <c r="GUT42" s="1"/>
      <c r="GUU42" s="140"/>
      <c r="GUV42" s="140"/>
      <c r="GUW42" s="140"/>
      <c r="GUX42" s="1"/>
      <c r="GUY42"/>
      <c r="GUZ42" s="147"/>
      <c r="GVA42" s="1"/>
      <c r="GVB42" s="1"/>
      <c r="GVC42" s="1"/>
      <c r="GVD42" s="1"/>
      <c r="GVM42" s="24"/>
      <c r="GVR42" s="1"/>
      <c r="GVS42" s="140"/>
      <c r="GVT42" s="140"/>
      <c r="GVU42" s="140"/>
      <c r="GVV42" s="1"/>
      <c r="GVW42"/>
      <c r="GVX42" s="147"/>
      <c r="GVY42" s="1"/>
      <c r="GVZ42" s="1"/>
      <c r="GWA42" s="1"/>
      <c r="GWB42" s="1"/>
      <c r="GWK42" s="24"/>
      <c r="GWP42" s="1"/>
      <c r="GWQ42" s="140"/>
      <c r="GWR42" s="140"/>
      <c r="GWS42" s="140"/>
      <c r="GWT42" s="1"/>
      <c r="GWU42"/>
      <c r="GWV42" s="147"/>
      <c r="GWW42" s="1"/>
      <c r="GWX42" s="1"/>
      <c r="GWY42" s="1"/>
      <c r="GWZ42" s="1"/>
      <c r="GXI42" s="24"/>
      <c r="GXN42" s="1"/>
      <c r="GXO42" s="140"/>
      <c r="GXP42" s="140"/>
      <c r="GXQ42" s="140"/>
      <c r="GXR42" s="1"/>
      <c r="GXS42"/>
      <c r="GXT42" s="147"/>
      <c r="GXU42" s="1"/>
      <c r="GXV42" s="1"/>
      <c r="GXW42" s="1"/>
      <c r="GXX42" s="1"/>
      <c r="GYG42" s="24"/>
      <c r="GYL42" s="1"/>
      <c r="GYM42" s="140"/>
      <c r="GYN42" s="140"/>
      <c r="GYO42" s="140"/>
      <c r="GYP42" s="1"/>
      <c r="GYQ42"/>
      <c r="GYR42" s="147"/>
      <c r="GYS42" s="1"/>
      <c r="GYT42" s="1"/>
      <c r="GYU42" s="1"/>
      <c r="GYV42" s="1"/>
      <c r="GZE42" s="24"/>
      <c r="GZJ42" s="1"/>
      <c r="GZK42" s="140"/>
      <c r="GZL42" s="140"/>
      <c r="GZM42" s="140"/>
      <c r="GZN42" s="1"/>
      <c r="GZO42"/>
      <c r="GZP42" s="147"/>
      <c r="GZQ42" s="1"/>
      <c r="GZR42" s="1"/>
      <c r="GZS42" s="1"/>
      <c r="GZT42" s="1"/>
      <c r="HAC42" s="24"/>
      <c r="HAH42" s="1"/>
      <c r="HAI42" s="140"/>
      <c r="HAJ42" s="140"/>
      <c r="HAK42" s="140"/>
      <c r="HAL42" s="1"/>
      <c r="HAM42"/>
      <c r="HAN42" s="147"/>
      <c r="HAO42" s="1"/>
      <c r="HAP42" s="1"/>
      <c r="HAQ42" s="1"/>
      <c r="HAR42" s="1"/>
      <c r="HBA42" s="24"/>
      <c r="HBF42" s="1"/>
      <c r="HBG42" s="140"/>
      <c r="HBH42" s="140"/>
      <c r="HBI42" s="140"/>
      <c r="HBJ42" s="1"/>
      <c r="HBK42"/>
      <c r="HBL42" s="147"/>
      <c r="HBM42" s="1"/>
      <c r="HBN42" s="1"/>
      <c r="HBO42" s="1"/>
      <c r="HBP42" s="1"/>
      <c r="HBY42" s="24"/>
      <c r="HCD42" s="1"/>
      <c r="HCE42" s="140"/>
      <c r="HCF42" s="140"/>
      <c r="HCG42" s="140"/>
      <c r="HCH42" s="1"/>
      <c r="HCI42"/>
      <c r="HCJ42" s="147"/>
      <c r="HCK42" s="1"/>
      <c r="HCL42" s="1"/>
      <c r="HCM42" s="1"/>
      <c r="HCN42" s="1"/>
      <c r="HCW42" s="24"/>
      <c r="HDB42" s="1"/>
      <c r="HDC42" s="140"/>
      <c r="HDD42" s="140"/>
      <c r="HDE42" s="140"/>
      <c r="HDF42" s="1"/>
      <c r="HDG42"/>
      <c r="HDH42" s="147"/>
      <c r="HDI42" s="1"/>
      <c r="HDJ42" s="1"/>
      <c r="HDK42" s="1"/>
      <c r="HDL42" s="1"/>
      <c r="HDU42" s="24"/>
      <c r="HDZ42" s="1"/>
      <c r="HEA42" s="140"/>
      <c r="HEB42" s="140"/>
      <c r="HEC42" s="140"/>
      <c r="HED42" s="1"/>
      <c r="HEE42"/>
      <c r="HEF42" s="147"/>
      <c r="HEG42" s="1"/>
      <c r="HEH42" s="1"/>
      <c r="HEI42" s="1"/>
      <c r="HEJ42" s="1"/>
      <c r="HES42" s="24"/>
      <c r="HEX42" s="1"/>
      <c r="HEY42" s="140"/>
      <c r="HEZ42" s="140"/>
      <c r="HFA42" s="140"/>
      <c r="HFB42" s="1"/>
      <c r="HFC42"/>
      <c r="HFD42" s="147"/>
      <c r="HFE42" s="1"/>
      <c r="HFF42" s="1"/>
      <c r="HFG42" s="1"/>
      <c r="HFH42" s="1"/>
      <c r="HFQ42" s="24"/>
      <c r="HFV42" s="1"/>
      <c r="HFW42" s="140"/>
      <c r="HFX42" s="140"/>
      <c r="HFY42" s="140"/>
      <c r="HFZ42" s="1"/>
      <c r="HGA42"/>
      <c r="HGB42" s="147"/>
      <c r="HGC42" s="1"/>
      <c r="HGD42" s="1"/>
      <c r="HGE42" s="1"/>
      <c r="HGF42" s="1"/>
      <c r="HGO42" s="24"/>
      <c r="HGT42" s="1"/>
      <c r="HGU42" s="140"/>
      <c r="HGV42" s="140"/>
      <c r="HGW42" s="140"/>
      <c r="HGX42" s="1"/>
      <c r="HGY42"/>
      <c r="HGZ42" s="147"/>
      <c r="HHA42" s="1"/>
      <c r="HHB42" s="1"/>
      <c r="HHC42" s="1"/>
      <c r="HHD42" s="1"/>
      <c r="HHM42" s="24"/>
      <c r="HHR42" s="1"/>
      <c r="HHS42" s="140"/>
      <c r="HHT42" s="140"/>
      <c r="HHU42" s="140"/>
      <c r="HHV42" s="1"/>
      <c r="HHW42"/>
      <c r="HHX42" s="147"/>
      <c r="HHY42" s="1"/>
      <c r="HHZ42" s="1"/>
      <c r="HIA42" s="1"/>
      <c r="HIB42" s="1"/>
      <c r="HIK42" s="24"/>
      <c r="HIP42" s="1"/>
      <c r="HIQ42" s="140"/>
      <c r="HIR42" s="140"/>
      <c r="HIS42" s="140"/>
      <c r="HIT42" s="1"/>
      <c r="HIU42"/>
      <c r="HIV42" s="147"/>
      <c r="HIW42" s="1"/>
      <c r="HIX42" s="1"/>
      <c r="HIY42" s="1"/>
      <c r="HIZ42" s="1"/>
      <c r="HJI42" s="24"/>
      <c r="HJN42" s="1"/>
      <c r="HJO42" s="140"/>
      <c r="HJP42" s="140"/>
      <c r="HJQ42" s="140"/>
      <c r="HJR42" s="1"/>
      <c r="HJS42"/>
      <c r="HJT42" s="147"/>
      <c r="HJU42" s="1"/>
      <c r="HJV42" s="1"/>
      <c r="HJW42" s="1"/>
      <c r="HJX42" s="1"/>
      <c r="HKG42" s="24"/>
      <c r="HKL42" s="1"/>
      <c r="HKM42" s="140"/>
      <c r="HKN42" s="140"/>
      <c r="HKO42" s="140"/>
      <c r="HKP42" s="1"/>
      <c r="HKQ42"/>
      <c r="HKR42" s="147"/>
      <c r="HKS42" s="1"/>
      <c r="HKT42" s="1"/>
      <c r="HKU42" s="1"/>
      <c r="HKV42" s="1"/>
      <c r="HLE42" s="24"/>
      <c r="HLJ42" s="1"/>
      <c r="HLK42" s="140"/>
      <c r="HLL42" s="140"/>
      <c r="HLM42" s="140"/>
      <c r="HLN42" s="1"/>
      <c r="HLO42"/>
      <c r="HLP42" s="147"/>
      <c r="HLQ42" s="1"/>
      <c r="HLR42" s="1"/>
      <c r="HLS42" s="1"/>
      <c r="HLT42" s="1"/>
      <c r="HMC42" s="24"/>
      <c r="HMH42" s="1"/>
      <c r="HMI42" s="140"/>
      <c r="HMJ42" s="140"/>
      <c r="HMK42" s="140"/>
      <c r="HML42" s="1"/>
      <c r="HMM42"/>
      <c r="HMN42" s="147"/>
      <c r="HMO42" s="1"/>
      <c r="HMP42" s="1"/>
      <c r="HMQ42" s="1"/>
      <c r="HMR42" s="1"/>
      <c r="HNA42" s="24"/>
      <c r="HNF42" s="1"/>
      <c r="HNG42" s="140"/>
      <c r="HNH42" s="140"/>
      <c r="HNI42" s="140"/>
      <c r="HNJ42" s="1"/>
      <c r="HNK42"/>
      <c r="HNL42" s="147"/>
      <c r="HNM42" s="1"/>
      <c r="HNN42" s="1"/>
      <c r="HNO42" s="1"/>
      <c r="HNP42" s="1"/>
      <c r="HNY42" s="24"/>
      <c r="HOD42" s="1"/>
      <c r="HOE42" s="140"/>
      <c r="HOF42" s="140"/>
      <c r="HOG42" s="140"/>
      <c r="HOH42" s="1"/>
      <c r="HOI42"/>
      <c r="HOJ42" s="147"/>
      <c r="HOK42" s="1"/>
      <c r="HOL42" s="1"/>
      <c r="HOM42" s="1"/>
      <c r="HON42" s="1"/>
      <c r="HOW42" s="24"/>
      <c r="HPB42" s="1"/>
      <c r="HPC42" s="140"/>
      <c r="HPD42" s="140"/>
      <c r="HPE42" s="140"/>
      <c r="HPF42" s="1"/>
      <c r="HPG42"/>
      <c r="HPH42" s="147"/>
      <c r="HPI42" s="1"/>
      <c r="HPJ42" s="1"/>
      <c r="HPK42" s="1"/>
      <c r="HPL42" s="1"/>
      <c r="HPU42" s="24"/>
      <c r="HPZ42" s="1"/>
      <c r="HQA42" s="140"/>
      <c r="HQB42" s="140"/>
      <c r="HQC42" s="140"/>
      <c r="HQD42" s="1"/>
      <c r="HQE42"/>
      <c r="HQF42" s="147"/>
      <c r="HQG42" s="1"/>
      <c r="HQH42" s="1"/>
      <c r="HQI42" s="1"/>
      <c r="HQJ42" s="1"/>
      <c r="HQS42" s="24"/>
      <c r="HQX42" s="1"/>
      <c r="HQY42" s="140"/>
      <c r="HQZ42" s="140"/>
      <c r="HRA42" s="140"/>
      <c r="HRB42" s="1"/>
      <c r="HRC42"/>
      <c r="HRD42" s="147"/>
      <c r="HRE42" s="1"/>
      <c r="HRF42" s="1"/>
      <c r="HRG42" s="1"/>
      <c r="HRH42" s="1"/>
      <c r="HRQ42" s="24"/>
      <c r="HRV42" s="1"/>
      <c r="HRW42" s="140"/>
      <c r="HRX42" s="140"/>
      <c r="HRY42" s="140"/>
      <c r="HRZ42" s="1"/>
      <c r="HSA42"/>
      <c r="HSB42" s="147"/>
      <c r="HSC42" s="1"/>
      <c r="HSD42" s="1"/>
      <c r="HSE42" s="1"/>
      <c r="HSF42" s="1"/>
      <c r="HSO42" s="24"/>
      <c r="HST42" s="1"/>
      <c r="HSU42" s="140"/>
      <c r="HSV42" s="140"/>
      <c r="HSW42" s="140"/>
      <c r="HSX42" s="1"/>
      <c r="HSY42"/>
      <c r="HSZ42" s="147"/>
      <c r="HTA42" s="1"/>
      <c r="HTB42" s="1"/>
      <c r="HTC42" s="1"/>
      <c r="HTD42" s="1"/>
      <c r="HTM42" s="24"/>
      <c r="HTR42" s="1"/>
      <c r="HTS42" s="140"/>
      <c r="HTT42" s="140"/>
      <c r="HTU42" s="140"/>
      <c r="HTV42" s="1"/>
      <c r="HTW42"/>
      <c r="HTX42" s="147"/>
      <c r="HTY42" s="1"/>
      <c r="HTZ42" s="1"/>
      <c r="HUA42" s="1"/>
      <c r="HUB42" s="1"/>
      <c r="HUK42" s="24"/>
      <c r="HUP42" s="1"/>
      <c r="HUQ42" s="140"/>
      <c r="HUR42" s="140"/>
      <c r="HUS42" s="140"/>
      <c r="HUT42" s="1"/>
      <c r="HUU42"/>
      <c r="HUV42" s="147"/>
      <c r="HUW42" s="1"/>
      <c r="HUX42" s="1"/>
      <c r="HUY42" s="1"/>
      <c r="HUZ42" s="1"/>
      <c r="HVI42" s="24"/>
      <c r="HVN42" s="1"/>
      <c r="HVO42" s="140"/>
      <c r="HVP42" s="140"/>
      <c r="HVQ42" s="140"/>
      <c r="HVR42" s="1"/>
      <c r="HVS42"/>
      <c r="HVT42" s="147"/>
      <c r="HVU42" s="1"/>
      <c r="HVV42" s="1"/>
      <c r="HVW42" s="1"/>
      <c r="HVX42" s="1"/>
      <c r="HWG42" s="24"/>
      <c r="HWL42" s="1"/>
      <c r="HWM42" s="140"/>
      <c r="HWN42" s="140"/>
      <c r="HWO42" s="140"/>
      <c r="HWP42" s="1"/>
      <c r="HWQ42"/>
      <c r="HWR42" s="147"/>
      <c r="HWS42" s="1"/>
      <c r="HWT42" s="1"/>
      <c r="HWU42" s="1"/>
      <c r="HWV42" s="1"/>
      <c r="HXE42" s="24"/>
      <c r="HXJ42" s="1"/>
      <c r="HXK42" s="140"/>
      <c r="HXL42" s="140"/>
      <c r="HXM42" s="140"/>
      <c r="HXN42" s="1"/>
      <c r="HXO42"/>
      <c r="HXP42" s="147"/>
      <c r="HXQ42" s="1"/>
      <c r="HXR42" s="1"/>
      <c r="HXS42" s="1"/>
      <c r="HXT42" s="1"/>
      <c r="HYC42" s="24"/>
      <c r="HYH42" s="1"/>
      <c r="HYI42" s="140"/>
      <c r="HYJ42" s="140"/>
      <c r="HYK42" s="140"/>
      <c r="HYL42" s="1"/>
      <c r="HYM42"/>
      <c r="HYN42" s="147"/>
      <c r="HYO42" s="1"/>
      <c r="HYP42" s="1"/>
      <c r="HYQ42" s="1"/>
      <c r="HYR42" s="1"/>
      <c r="HZA42" s="24"/>
      <c r="HZF42" s="1"/>
      <c r="HZG42" s="140"/>
      <c r="HZH42" s="140"/>
      <c r="HZI42" s="140"/>
      <c r="HZJ42" s="1"/>
      <c r="HZK42"/>
      <c r="HZL42" s="147"/>
      <c r="HZM42" s="1"/>
      <c r="HZN42" s="1"/>
      <c r="HZO42" s="1"/>
      <c r="HZP42" s="1"/>
      <c r="HZY42" s="24"/>
      <c r="IAD42" s="1"/>
      <c r="IAE42" s="140"/>
      <c r="IAF42" s="140"/>
      <c r="IAG42" s="140"/>
      <c r="IAH42" s="1"/>
      <c r="IAI42"/>
      <c r="IAJ42" s="147"/>
      <c r="IAK42" s="1"/>
      <c r="IAL42" s="1"/>
      <c r="IAM42" s="1"/>
      <c r="IAN42" s="1"/>
      <c r="IAW42" s="24"/>
      <c r="IBB42" s="1"/>
      <c r="IBC42" s="140"/>
      <c r="IBD42" s="140"/>
      <c r="IBE42" s="140"/>
      <c r="IBF42" s="1"/>
      <c r="IBG42"/>
      <c r="IBH42" s="147"/>
      <c r="IBI42" s="1"/>
      <c r="IBJ42" s="1"/>
      <c r="IBK42" s="1"/>
      <c r="IBL42" s="1"/>
      <c r="IBU42" s="24"/>
      <c r="IBZ42" s="1"/>
      <c r="ICA42" s="140"/>
      <c r="ICB42" s="140"/>
      <c r="ICC42" s="140"/>
      <c r="ICD42" s="1"/>
      <c r="ICE42"/>
      <c r="ICF42" s="147"/>
      <c r="ICG42" s="1"/>
      <c r="ICH42" s="1"/>
      <c r="ICI42" s="1"/>
      <c r="ICJ42" s="1"/>
      <c r="ICS42" s="24"/>
      <c r="ICX42" s="1"/>
      <c r="ICY42" s="140"/>
      <c r="ICZ42" s="140"/>
      <c r="IDA42" s="140"/>
      <c r="IDB42" s="1"/>
      <c r="IDC42"/>
      <c r="IDD42" s="147"/>
      <c r="IDE42" s="1"/>
      <c r="IDF42" s="1"/>
      <c r="IDG42" s="1"/>
      <c r="IDH42" s="1"/>
      <c r="IDQ42" s="24"/>
      <c r="IDV42" s="1"/>
      <c r="IDW42" s="140"/>
      <c r="IDX42" s="140"/>
      <c r="IDY42" s="140"/>
      <c r="IDZ42" s="1"/>
      <c r="IEA42"/>
      <c r="IEB42" s="147"/>
      <c r="IEC42" s="1"/>
      <c r="IED42" s="1"/>
      <c r="IEE42" s="1"/>
      <c r="IEF42" s="1"/>
      <c r="IEO42" s="24"/>
      <c r="IET42" s="1"/>
      <c r="IEU42" s="140"/>
      <c r="IEV42" s="140"/>
      <c r="IEW42" s="140"/>
      <c r="IEX42" s="1"/>
      <c r="IEY42"/>
      <c r="IEZ42" s="147"/>
      <c r="IFA42" s="1"/>
      <c r="IFB42" s="1"/>
      <c r="IFC42" s="1"/>
      <c r="IFD42" s="1"/>
      <c r="IFM42" s="24"/>
      <c r="IFR42" s="1"/>
      <c r="IFS42" s="140"/>
      <c r="IFT42" s="140"/>
      <c r="IFU42" s="140"/>
      <c r="IFV42" s="1"/>
      <c r="IFW42"/>
      <c r="IFX42" s="147"/>
      <c r="IFY42" s="1"/>
      <c r="IFZ42" s="1"/>
      <c r="IGA42" s="1"/>
      <c r="IGB42" s="1"/>
      <c r="IGK42" s="24"/>
      <c r="IGP42" s="1"/>
      <c r="IGQ42" s="140"/>
      <c r="IGR42" s="140"/>
      <c r="IGS42" s="140"/>
      <c r="IGT42" s="1"/>
      <c r="IGU42"/>
      <c r="IGV42" s="147"/>
      <c r="IGW42" s="1"/>
      <c r="IGX42" s="1"/>
      <c r="IGY42" s="1"/>
      <c r="IGZ42" s="1"/>
      <c r="IHI42" s="24"/>
      <c r="IHN42" s="1"/>
      <c r="IHO42" s="140"/>
      <c r="IHP42" s="140"/>
      <c r="IHQ42" s="140"/>
      <c r="IHR42" s="1"/>
      <c r="IHS42"/>
      <c r="IHT42" s="147"/>
      <c r="IHU42" s="1"/>
      <c r="IHV42" s="1"/>
      <c r="IHW42" s="1"/>
      <c r="IHX42" s="1"/>
      <c r="IIG42" s="24"/>
      <c r="IIL42" s="1"/>
      <c r="IIM42" s="140"/>
      <c r="IIN42" s="140"/>
      <c r="IIO42" s="140"/>
      <c r="IIP42" s="1"/>
      <c r="IIQ42"/>
      <c r="IIR42" s="147"/>
      <c r="IIS42" s="1"/>
      <c r="IIT42" s="1"/>
      <c r="IIU42" s="1"/>
      <c r="IIV42" s="1"/>
      <c r="IJE42" s="24"/>
      <c r="IJJ42" s="1"/>
      <c r="IJK42" s="140"/>
      <c r="IJL42" s="140"/>
      <c r="IJM42" s="140"/>
      <c r="IJN42" s="1"/>
      <c r="IJO42"/>
      <c r="IJP42" s="147"/>
      <c r="IJQ42" s="1"/>
      <c r="IJR42" s="1"/>
      <c r="IJS42" s="1"/>
      <c r="IJT42" s="1"/>
      <c r="IKC42" s="24"/>
      <c r="IKH42" s="1"/>
      <c r="IKI42" s="140"/>
      <c r="IKJ42" s="140"/>
      <c r="IKK42" s="140"/>
      <c r="IKL42" s="1"/>
      <c r="IKM42"/>
      <c r="IKN42" s="147"/>
      <c r="IKO42" s="1"/>
      <c r="IKP42" s="1"/>
      <c r="IKQ42" s="1"/>
      <c r="IKR42" s="1"/>
      <c r="ILA42" s="24"/>
      <c r="ILF42" s="1"/>
      <c r="ILG42" s="140"/>
      <c r="ILH42" s="140"/>
      <c r="ILI42" s="140"/>
      <c r="ILJ42" s="1"/>
      <c r="ILK42"/>
      <c r="ILL42" s="147"/>
      <c r="ILM42" s="1"/>
      <c r="ILN42" s="1"/>
      <c r="ILO42" s="1"/>
      <c r="ILP42" s="1"/>
      <c r="ILY42" s="24"/>
      <c r="IMD42" s="1"/>
      <c r="IME42" s="140"/>
      <c r="IMF42" s="140"/>
      <c r="IMG42" s="140"/>
      <c r="IMH42" s="1"/>
      <c r="IMI42"/>
      <c r="IMJ42" s="147"/>
      <c r="IMK42" s="1"/>
      <c r="IML42" s="1"/>
      <c r="IMM42" s="1"/>
      <c r="IMN42" s="1"/>
      <c r="IMW42" s="24"/>
      <c r="INB42" s="1"/>
      <c r="INC42" s="140"/>
      <c r="IND42" s="140"/>
      <c r="INE42" s="140"/>
      <c r="INF42" s="1"/>
      <c r="ING42"/>
      <c r="INH42" s="147"/>
      <c r="INI42" s="1"/>
      <c r="INJ42" s="1"/>
      <c r="INK42" s="1"/>
      <c r="INL42" s="1"/>
      <c r="INU42" s="24"/>
      <c r="INZ42" s="1"/>
      <c r="IOA42" s="140"/>
      <c r="IOB42" s="140"/>
      <c r="IOC42" s="140"/>
      <c r="IOD42" s="1"/>
      <c r="IOE42"/>
      <c r="IOF42" s="147"/>
      <c r="IOG42" s="1"/>
      <c r="IOH42" s="1"/>
      <c r="IOI42" s="1"/>
      <c r="IOJ42" s="1"/>
      <c r="IOS42" s="24"/>
      <c r="IOX42" s="1"/>
      <c r="IOY42" s="140"/>
      <c r="IOZ42" s="140"/>
      <c r="IPA42" s="140"/>
      <c r="IPB42" s="1"/>
      <c r="IPC42"/>
      <c r="IPD42" s="147"/>
      <c r="IPE42" s="1"/>
      <c r="IPF42" s="1"/>
      <c r="IPG42" s="1"/>
      <c r="IPH42" s="1"/>
      <c r="IPQ42" s="24"/>
      <c r="IPV42" s="1"/>
      <c r="IPW42" s="140"/>
      <c r="IPX42" s="140"/>
      <c r="IPY42" s="140"/>
      <c r="IPZ42" s="1"/>
      <c r="IQA42"/>
      <c r="IQB42" s="147"/>
      <c r="IQC42" s="1"/>
      <c r="IQD42" s="1"/>
      <c r="IQE42" s="1"/>
      <c r="IQF42" s="1"/>
      <c r="IQO42" s="24"/>
      <c r="IQT42" s="1"/>
      <c r="IQU42" s="140"/>
      <c r="IQV42" s="140"/>
      <c r="IQW42" s="140"/>
      <c r="IQX42" s="1"/>
      <c r="IQY42"/>
      <c r="IQZ42" s="147"/>
      <c r="IRA42" s="1"/>
      <c r="IRB42" s="1"/>
      <c r="IRC42" s="1"/>
      <c r="IRD42" s="1"/>
      <c r="IRM42" s="24"/>
      <c r="IRR42" s="1"/>
      <c r="IRS42" s="140"/>
      <c r="IRT42" s="140"/>
      <c r="IRU42" s="140"/>
      <c r="IRV42" s="1"/>
      <c r="IRW42"/>
      <c r="IRX42" s="147"/>
      <c r="IRY42" s="1"/>
      <c r="IRZ42" s="1"/>
      <c r="ISA42" s="1"/>
      <c r="ISB42" s="1"/>
      <c r="ISK42" s="24"/>
      <c r="ISP42" s="1"/>
      <c r="ISQ42" s="140"/>
      <c r="ISR42" s="140"/>
      <c r="ISS42" s="140"/>
      <c r="IST42" s="1"/>
      <c r="ISU42"/>
      <c r="ISV42" s="147"/>
      <c r="ISW42" s="1"/>
      <c r="ISX42" s="1"/>
      <c r="ISY42" s="1"/>
      <c r="ISZ42" s="1"/>
      <c r="ITI42" s="24"/>
      <c r="ITN42" s="1"/>
      <c r="ITO42" s="140"/>
      <c r="ITP42" s="140"/>
      <c r="ITQ42" s="140"/>
      <c r="ITR42" s="1"/>
      <c r="ITS42"/>
      <c r="ITT42" s="147"/>
      <c r="ITU42" s="1"/>
      <c r="ITV42" s="1"/>
      <c r="ITW42" s="1"/>
      <c r="ITX42" s="1"/>
      <c r="IUG42" s="24"/>
      <c r="IUL42" s="1"/>
      <c r="IUM42" s="140"/>
      <c r="IUN42" s="140"/>
      <c r="IUO42" s="140"/>
      <c r="IUP42" s="1"/>
      <c r="IUQ42"/>
      <c r="IUR42" s="147"/>
      <c r="IUS42" s="1"/>
      <c r="IUT42" s="1"/>
      <c r="IUU42" s="1"/>
      <c r="IUV42" s="1"/>
      <c r="IVE42" s="24"/>
      <c r="IVJ42" s="1"/>
      <c r="IVK42" s="140"/>
      <c r="IVL42" s="140"/>
      <c r="IVM42" s="140"/>
      <c r="IVN42" s="1"/>
      <c r="IVO42"/>
      <c r="IVP42" s="147"/>
      <c r="IVQ42" s="1"/>
      <c r="IVR42" s="1"/>
      <c r="IVS42" s="1"/>
      <c r="IVT42" s="1"/>
      <c r="IWC42" s="24"/>
      <c r="IWH42" s="1"/>
      <c r="IWI42" s="140"/>
      <c r="IWJ42" s="140"/>
      <c r="IWK42" s="140"/>
      <c r="IWL42" s="1"/>
      <c r="IWM42"/>
      <c r="IWN42" s="147"/>
      <c r="IWO42" s="1"/>
      <c r="IWP42" s="1"/>
      <c r="IWQ42" s="1"/>
      <c r="IWR42" s="1"/>
      <c r="IXA42" s="24"/>
      <c r="IXF42" s="1"/>
      <c r="IXG42" s="140"/>
      <c r="IXH42" s="140"/>
      <c r="IXI42" s="140"/>
      <c r="IXJ42" s="1"/>
      <c r="IXK42"/>
      <c r="IXL42" s="147"/>
      <c r="IXM42" s="1"/>
      <c r="IXN42" s="1"/>
      <c r="IXO42" s="1"/>
      <c r="IXP42" s="1"/>
      <c r="IXY42" s="24"/>
      <c r="IYD42" s="1"/>
      <c r="IYE42" s="140"/>
      <c r="IYF42" s="140"/>
      <c r="IYG42" s="140"/>
      <c r="IYH42" s="1"/>
      <c r="IYI42"/>
      <c r="IYJ42" s="147"/>
      <c r="IYK42" s="1"/>
      <c r="IYL42" s="1"/>
      <c r="IYM42" s="1"/>
      <c r="IYN42" s="1"/>
      <c r="IYW42" s="24"/>
      <c r="IZB42" s="1"/>
      <c r="IZC42" s="140"/>
      <c r="IZD42" s="140"/>
      <c r="IZE42" s="140"/>
      <c r="IZF42" s="1"/>
      <c r="IZG42"/>
      <c r="IZH42" s="147"/>
      <c r="IZI42" s="1"/>
      <c r="IZJ42" s="1"/>
      <c r="IZK42" s="1"/>
      <c r="IZL42" s="1"/>
      <c r="IZU42" s="24"/>
      <c r="IZZ42" s="1"/>
      <c r="JAA42" s="140"/>
      <c r="JAB42" s="140"/>
      <c r="JAC42" s="140"/>
      <c r="JAD42" s="1"/>
      <c r="JAE42"/>
      <c r="JAF42" s="147"/>
      <c r="JAG42" s="1"/>
      <c r="JAH42" s="1"/>
      <c r="JAI42" s="1"/>
      <c r="JAJ42" s="1"/>
      <c r="JAS42" s="24"/>
      <c r="JAX42" s="1"/>
      <c r="JAY42" s="140"/>
      <c r="JAZ42" s="140"/>
      <c r="JBA42" s="140"/>
      <c r="JBB42" s="1"/>
      <c r="JBC42"/>
      <c r="JBD42" s="147"/>
      <c r="JBE42" s="1"/>
      <c r="JBF42" s="1"/>
      <c r="JBG42" s="1"/>
      <c r="JBH42" s="1"/>
      <c r="JBQ42" s="24"/>
      <c r="JBV42" s="1"/>
      <c r="JBW42" s="140"/>
      <c r="JBX42" s="140"/>
      <c r="JBY42" s="140"/>
      <c r="JBZ42" s="1"/>
      <c r="JCA42"/>
      <c r="JCB42" s="147"/>
      <c r="JCC42" s="1"/>
      <c r="JCD42" s="1"/>
      <c r="JCE42" s="1"/>
      <c r="JCF42" s="1"/>
      <c r="JCO42" s="24"/>
      <c r="JCT42" s="1"/>
      <c r="JCU42" s="140"/>
      <c r="JCV42" s="140"/>
      <c r="JCW42" s="140"/>
      <c r="JCX42" s="1"/>
      <c r="JCY42"/>
      <c r="JCZ42" s="147"/>
      <c r="JDA42" s="1"/>
      <c r="JDB42" s="1"/>
      <c r="JDC42" s="1"/>
      <c r="JDD42" s="1"/>
      <c r="JDM42" s="24"/>
      <c r="JDR42" s="1"/>
      <c r="JDS42" s="140"/>
      <c r="JDT42" s="140"/>
      <c r="JDU42" s="140"/>
      <c r="JDV42" s="1"/>
      <c r="JDW42"/>
      <c r="JDX42" s="147"/>
      <c r="JDY42" s="1"/>
      <c r="JDZ42" s="1"/>
      <c r="JEA42" s="1"/>
      <c r="JEB42" s="1"/>
      <c r="JEK42" s="24"/>
      <c r="JEP42" s="1"/>
      <c r="JEQ42" s="140"/>
      <c r="JER42" s="140"/>
      <c r="JES42" s="140"/>
      <c r="JET42" s="1"/>
      <c r="JEU42"/>
      <c r="JEV42" s="147"/>
      <c r="JEW42" s="1"/>
      <c r="JEX42" s="1"/>
      <c r="JEY42" s="1"/>
      <c r="JEZ42" s="1"/>
      <c r="JFI42" s="24"/>
      <c r="JFN42" s="1"/>
      <c r="JFO42" s="140"/>
      <c r="JFP42" s="140"/>
      <c r="JFQ42" s="140"/>
      <c r="JFR42" s="1"/>
      <c r="JFS42"/>
      <c r="JFT42" s="147"/>
      <c r="JFU42" s="1"/>
      <c r="JFV42" s="1"/>
      <c r="JFW42" s="1"/>
      <c r="JFX42" s="1"/>
      <c r="JGG42" s="24"/>
      <c r="JGL42" s="1"/>
      <c r="JGM42" s="140"/>
      <c r="JGN42" s="140"/>
      <c r="JGO42" s="140"/>
      <c r="JGP42" s="1"/>
      <c r="JGQ42"/>
      <c r="JGR42" s="147"/>
      <c r="JGS42" s="1"/>
      <c r="JGT42" s="1"/>
      <c r="JGU42" s="1"/>
      <c r="JGV42" s="1"/>
      <c r="JHE42" s="24"/>
      <c r="JHJ42" s="1"/>
      <c r="JHK42" s="140"/>
      <c r="JHL42" s="140"/>
      <c r="JHM42" s="140"/>
      <c r="JHN42" s="1"/>
      <c r="JHO42"/>
      <c r="JHP42" s="147"/>
      <c r="JHQ42" s="1"/>
      <c r="JHR42" s="1"/>
      <c r="JHS42" s="1"/>
      <c r="JHT42" s="1"/>
      <c r="JIC42" s="24"/>
      <c r="JIH42" s="1"/>
      <c r="JII42" s="140"/>
      <c r="JIJ42" s="140"/>
      <c r="JIK42" s="140"/>
      <c r="JIL42" s="1"/>
      <c r="JIM42"/>
      <c r="JIN42" s="147"/>
      <c r="JIO42" s="1"/>
      <c r="JIP42" s="1"/>
      <c r="JIQ42" s="1"/>
      <c r="JIR42" s="1"/>
      <c r="JJA42" s="24"/>
      <c r="JJF42" s="1"/>
      <c r="JJG42" s="140"/>
      <c r="JJH42" s="140"/>
      <c r="JJI42" s="140"/>
      <c r="JJJ42" s="1"/>
      <c r="JJK42"/>
      <c r="JJL42" s="147"/>
      <c r="JJM42" s="1"/>
      <c r="JJN42" s="1"/>
      <c r="JJO42" s="1"/>
      <c r="JJP42" s="1"/>
      <c r="JJY42" s="24"/>
      <c r="JKD42" s="1"/>
      <c r="JKE42" s="140"/>
      <c r="JKF42" s="140"/>
      <c r="JKG42" s="140"/>
      <c r="JKH42" s="1"/>
      <c r="JKI42"/>
      <c r="JKJ42" s="147"/>
      <c r="JKK42" s="1"/>
      <c r="JKL42" s="1"/>
      <c r="JKM42" s="1"/>
      <c r="JKN42" s="1"/>
      <c r="JKW42" s="24"/>
      <c r="JLB42" s="1"/>
      <c r="JLC42" s="140"/>
      <c r="JLD42" s="140"/>
      <c r="JLE42" s="140"/>
      <c r="JLF42" s="1"/>
      <c r="JLG42"/>
      <c r="JLH42" s="147"/>
      <c r="JLI42" s="1"/>
      <c r="JLJ42" s="1"/>
      <c r="JLK42" s="1"/>
      <c r="JLL42" s="1"/>
      <c r="JLU42" s="24"/>
      <c r="JLZ42" s="1"/>
      <c r="JMA42" s="140"/>
      <c r="JMB42" s="140"/>
      <c r="JMC42" s="140"/>
      <c r="JMD42" s="1"/>
      <c r="JME42"/>
      <c r="JMF42" s="147"/>
      <c r="JMG42" s="1"/>
      <c r="JMH42" s="1"/>
      <c r="JMI42" s="1"/>
      <c r="JMJ42" s="1"/>
      <c r="JMS42" s="24"/>
      <c r="JMX42" s="1"/>
      <c r="JMY42" s="140"/>
      <c r="JMZ42" s="140"/>
      <c r="JNA42" s="140"/>
      <c r="JNB42" s="1"/>
      <c r="JNC42"/>
      <c r="JND42" s="147"/>
      <c r="JNE42" s="1"/>
      <c r="JNF42" s="1"/>
      <c r="JNG42" s="1"/>
      <c r="JNH42" s="1"/>
      <c r="JNQ42" s="24"/>
      <c r="JNV42" s="1"/>
      <c r="JNW42" s="140"/>
      <c r="JNX42" s="140"/>
      <c r="JNY42" s="140"/>
      <c r="JNZ42" s="1"/>
      <c r="JOA42"/>
      <c r="JOB42" s="147"/>
      <c r="JOC42" s="1"/>
      <c r="JOD42" s="1"/>
      <c r="JOE42" s="1"/>
      <c r="JOF42" s="1"/>
      <c r="JOO42" s="24"/>
      <c r="JOT42" s="1"/>
      <c r="JOU42" s="140"/>
      <c r="JOV42" s="140"/>
      <c r="JOW42" s="140"/>
      <c r="JOX42" s="1"/>
      <c r="JOY42"/>
      <c r="JOZ42" s="147"/>
      <c r="JPA42" s="1"/>
      <c r="JPB42" s="1"/>
      <c r="JPC42" s="1"/>
      <c r="JPD42" s="1"/>
      <c r="JPM42" s="24"/>
      <c r="JPR42" s="1"/>
      <c r="JPS42" s="140"/>
      <c r="JPT42" s="140"/>
      <c r="JPU42" s="140"/>
      <c r="JPV42" s="1"/>
      <c r="JPW42"/>
      <c r="JPX42" s="147"/>
      <c r="JPY42" s="1"/>
      <c r="JPZ42" s="1"/>
      <c r="JQA42" s="1"/>
      <c r="JQB42" s="1"/>
      <c r="JQK42" s="24"/>
      <c r="JQP42" s="1"/>
      <c r="JQQ42" s="140"/>
      <c r="JQR42" s="140"/>
      <c r="JQS42" s="140"/>
      <c r="JQT42" s="1"/>
      <c r="JQU42"/>
      <c r="JQV42" s="147"/>
      <c r="JQW42" s="1"/>
      <c r="JQX42" s="1"/>
      <c r="JQY42" s="1"/>
      <c r="JQZ42" s="1"/>
      <c r="JRI42" s="24"/>
      <c r="JRN42" s="1"/>
      <c r="JRO42" s="140"/>
      <c r="JRP42" s="140"/>
      <c r="JRQ42" s="140"/>
      <c r="JRR42" s="1"/>
      <c r="JRS42"/>
      <c r="JRT42" s="147"/>
      <c r="JRU42" s="1"/>
      <c r="JRV42" s="1"/>
      <c r="JRW42" s="1"/>
      <c r="JRX42" s="1"/>
      <c r="JSG42" s="24"/>
      <c r="JSL42" s="1"/>
      <c r="JSM42" s="140"/>
      <c r="JSN42" s="140"/>
      <c r="JSO42" s="140"/>
      <c r="JSP42" s="1"/>
      <c r="JSQ42"/>
      <c r="JSR42" s="147"/>
      <c r="JSS42" s="1"/>
      <c r="JST42" s="1"/>
      <c r="JSU42" s="1"/>
      <c r="JSV42" s="1"/>
      <c r="JTE42" s="24"/>
      <c r="JTJ42" s="1"/>
      <c r="JTK42" s="140"/>
      <c r="JTL42" s="140"/>
      <c r="JTM42" s="140"/>
      <c r="JTN42" s="1"/>
      <c r="JTO42"/>
      <c r="JTP42" s="147"/>
      <c r="JTQ42" s="1"/>
      <c r="JTR42" s="1"/>
      <c r="JTS42" s="1"/>
      <c r="JTT42" s="1"/>
      <c r="JUC42" s="24"/>
      <c r="JUH42" s="1"/>
      <c r="JUI42" s="140"/>
      <c r="JUJ42" s="140"/>
      <c r="JUK42" s="140"/>
      <c r="JUL42" s="1"/>
      <c r="JUM42"/>
      <c r="JUN42" s="147"/>
      <c r="JUO42" s="1"/>
      <c r="JUP42" s="1"/>
      <c r="JUQ42" s="1"/>
      <c r="JUR42" s="1"/>
      <c r="JVA42" s="24"/>
      <c r="JVF42" s="1"/>
      <c r="JVG42" s="140"/>
      <c r="JVH42" s="140"/>
      <c r="JVI42" s="140"/>
      <c r="JVJ42" s="1"/>
      <c r="JVK42"/>
      <c r="JVL42" s="147"/>
      <c r="JVM42" s="1"/>
      <c r="JVN42" s="1"/>
      <c r="JVO42" s="1"/>
      <c r="JVP42" s="1"/>
      <c r="JVY42" s="24"/>
      <c r="JWD42" s="1"/>
      <c r="JWE42" s="140"/>
      <c r="JWF42" s="140"/>
      <c r="JWG42" s="140"/>
      <c r="JWH42" s="1"/>
      <c r="JWI42"/>
      <c r="JWJ42" s="147"/>
      <c r="JWK42" s="1"/>
      <c r="JWL42" s="1"/>
      <c r="JWM42" s="1"/>
      <c r="JWN42" s="1"/>
      <c r="JWW42" s="24"/>
      <c r="JXB42" s="1"/>
      <c r="JXC42" s="140"/>
      <c r="JXD42" s="140"/>
      <c r="JXE42" s="140"/>
      <c r="JXF42" s="1"/>
      <c r="JXG42"/>
      <c r="JXH42" s="147"/>
      <c r="JXI42" s="1"/>
      <c r="JXJ42" s="1"/>
      <c r="JXK42" s="1"/>
      <c r="JXL42" s="1"/>
      <c r="JXU42" s="24"/>
      <c r="JXZ42" s="1"/>
      <c r="JYA42" s="140"/>
      <c r="JYB42" s="140"/>
      <c r="JYC42" s="140"/>
      <c r="JYD42" s="1"/>
      <c r="JYE42"/>
      <c r="JYF42" s="147"/>
      <c r="JYG42" s="1"/>
      <c r="JYH42" s="1"/>
      <c r="JYI42" s="1"/>
      <c r="JYJ42" s="1"/>
      <c r="JYS42" s="24"/>
      <c r="JYX42" s="1"/>
      <c r="JYY42" s="140"/>
      <c r="JYZ42" s="140"/>
      <c r="JZA42" s="140"/>
      <c r="JZB42" s="1"/>
      <c r="JZC42"/>
      <c r="JZD42" s="147"/>
      <c r="JZE42" s="1"/>
      <c r="JZF42" s="1"/>
      <c r="JZG42" s="1"/>
      <c r="JZH42" s="1"/>
      <c r="JZQ42" s="24"/>
      <c r="JZV42" s="1"/>
      <c r="JZW42" s="140"/>
      <c r="JZX42" s="140"/>
      <c r="JZY42" s="140"/>
      <c r="JZZ42" s="1"/>
      <c r="KAA42"/>
      <c r="KAB42" s="147"/>
      <c r="KAC42" s="1"/>
      <c r="KAD42" s="1"/>
      <c r="KAE42" s="1"/>
      <c r="KAF42" s="1"/>
      <c r="KAO42" s="24"/>
      <c r="KAT42" s="1"/>
      <c r="KAU42" s="140"/>
      <c r="KAV42" s="140"/>
      <c r="KAW42" s="140"/>
      <c r="KAX42" s="1"/>
      <c r="KAY42"/>
      <c r="KAZ42" s="147"/>
      <c r="KBA42" s="1"/>
      <c r="KBB42" s="1"/>
      <c r="KBC42" s="1"/>
      <c r="KBD42" s="1"/>
      <c r="KBM42" s="24"/>
      <c r="KBR42" s="1"/>
      <c r="KBS42" s="140"/>
      <c r="KBT42" s="140"/>
      <c r="KBU42" s="140"/>
      <c r="KBV42" s="1"/>
      <c r="KBW42"/>
      <c r="KBX42" s="147"/>
      <c r="KBY42" s="1"/>
      <c r="KBZ42" s="1"/>
      <c r="KCA42" s="1"/>
      <c r="KCB42" s="1"/>
      <c r="KCK42" s="24"/>
      <c r="KCP42" s="1"/>
      <c r="KCQ42" s="140"/>
      <c r="KCR42" s="140"/>
      <c r="KCS42" s="140"/>
      <c r="KCT42" s="1"/>
      <c r="KCU42"/>
      <c r="KCV42" s="147"/>
      <c r="KCW42" s="1"/>
      <c r="KCX42" s="1"/>
      <c r="KCY42" s="1"/>
      <c r="KCZ42" s="1"/>
      <c r="KDI42" s="24"/>
      <c r="KDN42" s="1"/>
      <c r="KDO42" s="140"/>
      <c r="KDP42" s="140"/>
      <c r="KDQ42" s="140"/>
      <c r="KDR42" s="1"/>
      <c r="KDS42"/>
      <c r="KDT42" s="147"/>
      <c r="KDU42" s="1"/>
      <c r="KDV42" s="1"/>
      <c r="KDW42" s="1"/>
      <c r="KDX42" s="1"/>
      <c r="KEG42" s="24"/>
      <c r="KEL42" s="1"/>
      <c r="KEM42" s="140"/>
      <c r="KEN42" s="140"/>
      <c r="KEO42" s="140"/>
      <c r="KEP42" s="1"/>
      <c r="KEQ42"/>
      <c r="KER42" s="147"/>
      <c r="KES42" s="1"/>
      <c r="KET42" s="1"/>
      <c r="KEU42" s="1"/>
      <c r="KEV42" s="1"/>
      <c r="KFE42" s="24"/>
      <c r="KFJ42" s="1"/>
      <c r="KFK42" s="140"/>
      <c r="KFL42" s="140"/>
      <c r="KFM42" s="140"/>
      <c r="KFN42" s="1"/>
      <c r="KFO42"/>
      <c r="KFP42" s="147"/>
      <c r="KFQ42" s="1"/>
      <c r="KFR42" s="1"/>
      <c r="KFS42" s="1"/>
      <c r="KFT42" s="1"/>
      <c r="KGC42" s="24"/>
      <c r="KGH42" s="1"/>
      <c r="KGI42" s="140"/>
      <c r="KGJ42" s="140"/>
      <c r="KGK42" s="140"/>
      <c r="KGL42" s="1"/>
      <c r="KGM42"/>
      <c r="KGN42" s="147"/>
      <c r="KGO42" s="1"/>
      <c r="KGP42" s="1"/>
      <c r="KGQ42" s="1"/>
      <c r="KGR42" s="1"/>
      <c r="KHA42" s="24"/>
      <c r="KHF42" s="1"/>
      <c r="KHG42" s="140"/>
      <c r="KHH42" s="140"/>
      <c r="KHI42" s="140"/>
      <c r="KHJ42" s="1"/>
      <c r="KHK42"/>
      <c r="KHL42" s="147"/>
      <c r="KHM42" s="1"/>
      <c r="KHN42" s="1"/>
      <c r="KHO42" s="1"/>
      <c r="KHP42" s="1"/>
      <c r="KHY42" s="24"/>
      <c r="KID42" s="1"/>
      <c r="KIE42" s="140"/>
      <c r="KIF42" s="140"/>
      <c r="KIG42" s="140"/>
      <c r="KIH42" s="1"/>
      <c r="KII42"/>
      <c r="KIJ42" s="147"/>
      <c r="KIK42" s="1"/>
      <c r="KIL42" s="1"/>
      <c r="KIM42" s="1"/>
      <c r="KIN42" s="1"/>
      <c r="KIW42" s="24"/>
      <c r="KJB42" s="1"/>
      <c r="KJC42" s="140"/>
      <c r="KJD42" s="140"/>
      <c r="KJE42" s="140"/>
      <c r="KJF42" s="1"/>
      <c r="KJG42"/>
      <c r="KJH42" s="147"/>
      <c r="KJI42" s="1"/>
      <c r="KJJ42" s="1"/>
      <c r="KJK42" s="1"/>
      <c r="KJL42" s="1"/>
      <c r="KJU42" s="24"/>
      <c r="KJZ42" s="1"/>
      <c r="KKA42" s="140"/>
      <c r="KKB42" s="140"/>
      <c r="KKC42" s="140"/>
      <c r="KKD42" s="1"/>
      <c r="KKE42"/>
      <c r="KKF42" s="147"/>
      <c r="KKG42" s="1"/>
      <c r="KKH42" s="1"/>
      <c r="KKI42" s="1"/>
      <c r="KKJ42" s="1"/>
      <c r="KKS42" s="24"/>
      <c r="KKX42" s="1"/>
      <c r="KKY42" s="140"/>
      <c r="KKZ42" s="140"/>
      <c r="KLA42" s="140"/>
      <c r="KLB42" s="1"/>
      <c r="KLC42"/>
      <c r="KLD42" s="147"/>
      <c r="KLE42" s="1"/>
      <c r="KLF42" s="1"/>
      <c r="KLG42" s="1"/>
      <c r="KLH42" s="1"/>
      <c r="KLQ42" s="24"/>
      <c r="KLV42" s="1"/>
      <c r="KLW42" s="140"/>
      <c r="KLX42" s="140"/>
      <c r="KLY42" s="140"/>
      <c r="KLZ42" s="1"/>
      <c r="KMA42"/>
      <c r="KMB42" s="147"/>
      <c r="KMC42" s="1"/>
      <c r="KMD42" s="1"/>
      <c r="KME42" s="1"/>
      <c r="KMF42" s="1"/>
      <c r="KMO42" s="24"/>
      <c r="KMT42" s="1"/>
      <c r="KMU42" s="140"/>
      <c r="KMV42" s="140"/>
      <c r="KMW42" s="140"/>
      <c r="KMX42" s="1"/>
      <c r="KMY42"/>
      <c r="KMZ42" s="147"/>
      <c r="KNA42" s="1"/>
      <c r="KNB42" s="1"/>
      <c r="KNC42" s="1"/>
      <c r="KND42" s="1"/>
      <c r="KNM42" s="24"/>
      <c r="KNR42" s="1"/>
      <c r="KNS42" s="140"/>
      <c r="KNT42" s="140"/>
      <c r="KNU42" s="140"/>
      <c r="KNV42" s="1"/>
      <c r="KNW42"/>
      <c r="KNX42" s="147"/>
      <c r="KNY42" s="1"/>
      <c r="KNZ42" s="1"/>
      <c r="KOA42" s="1"/>
      <c r="KOB42" s="1"/>
      <c r="KOK42" s="24"/>
      <c r="KOP42" s="1"/>
      <c r="KOQ42" s="140"/>
      <c r="KOR42" s="140"/>
      <c r="KOS42" s="140"/>
      <c r="KOT42" s="1"/>
      <c r="KOU42"/>
      <c r="KOV42" s="147"/>
      <c r="KOW42" s="1"/>
      <c r="KOX42" s="1"/>
      <c r="KOY42" s="1"/>
      <c r="KOZ42" s="1"/>
      <c r="KPI42" s="24"/>
      <c r="KPN42" s="1"/>
      <c r="KPO42" s="140"/>
      <c r="KPP42" s="140"/>
      <c r="KPQ42" s="140"/>
      <c r="KPR42" s="1"/>
      <c r="KPS42"/>
      <c r="KPT42" s="147"/>
      <c r="KPU42" s="1"/>
      <c r="KPV42" s="1"/>
      <c r="KPW42" s="1"/>
      <c r="KPX42" s="1"/>
      <c r="KQG42" s="24"/>
      <c r="KQL42" s="1"/>
      <c r="KQM42" s="140"/>
      <c r="KQN42" s="140"/>
      <c r="KQO42" s="140"/>
      <c r="KQP42" s="1"/>
      <c r="KQQ42"/>
      <c r="KQR42" s="147"/>
      <c r="KQS42" s="1"/>
      <c r="KQT42" s="1"/>
      <c r="KQU42" s="1"/>
      <c r="KQV42" s="1"/>
      <c r="KRE42" s="24"/>
      <c r="KRJ42" s="1"/>
      <c r="KRK42" s="140"/>
      <c r="KRL42" s="140"/>
      <c r="KRM42" s="140"/>
      <c r="KRN42" s="1"/>
      <c r="KRO42"/>
      <c r="KRP42" s="147"/>
      <c r="KRQ42" s="1"/>
      <c r="KRR42" s="1"/>
      <c r="KRS42" s="1"/>
      <c r="KRT42" s="1"/>
      <c r="KSC42" s="24"/>
      <c r="KSH42" s="1"/>
      <c r="KSI42" s="140"/>
      <c r="KSJ42" s="140"/>
      <c r="KSK42" s="140"/>
      <c r="KSL42" s="1"/>
      <c r="KSM42"/>
      <c r="KSN42" s="147"/>
      <c r="KSO42" s="1"/>
      <c r="KSP42" s="1"/>
      <c r="KSQ42" s="1"/>
      <c r="KSR42" s="1"/>
      <c r="KTA42" s="24"/>
      <c r="KTF42" s="1"/>
      <c r="KTG42" s="140"/>
      <c r="KTH42" s="140"/>
      <c r="KTI42" s="140"/>
      <c r="KTJ42" s="1"/>
      <c r="KTK42"/>
      <c r="KTL42" s="147"/>
      <c r="KTM42" s="1"/>
      <c r="KTN42" s="1"/>
      <c r="KTO42" s="1"/>
      <c r="KTP42" s="1"/>
      <c r="KTY42" s="24"/>
      <c r="KUD42" s="1"/>
      <c r="KUE42" s="140"/>
      <c r="KUF42" s="140"/>
      <c r="KUG42" s="140"/>
      <c r="KUH42" s="1"/>
      <c r="KUI42"/>
      <c r="KUJ42" s="147"/>
      <c r="KUK42" s="1"/>
      <c r="KUL42" s="1"/>
      <c r="KUM42" s="1"/>
      <c r="KUN42" s="1"/>
      <c r="KUW42" s="24"/>
      <c r="KVB42" s="1"/>
      <c r="KVC42" s="140"/>
      <c r="KVD42" s="140"/>
      <c r="KVE42" s="140"/>
      <c r="KVF42" s="1"/>
      <c r="KVG42"/>
      <c r="KVH42" s="147"/>
      <c r="KVI42" s="1"/>
      <c r="KVJ42" s="1"/>
      <c r="KVK42" s="1"/>
      <c r="KVL42" s="1"/>
      <c r="KVU42" s="24"/>
      <c r="KVZ42" s="1"/>
      <c r="KWA42" s="140"/>
      <c r="KWB42" s="140"/>
      <c r="KWC42" s="140"/>
      <c r="KWD42" s="1"/>
      <c r="KWE42"/>
      <c r="KWF42" s="147"/>
      <c r="KWG42" s="1"/>
      <c r="KWH42" s="1"/>
      <c r="KWI42" s="1"/>
      <c r="KWJ42" s="1"/>
      <c r="KWS42" s="24"/>
      <c r="KWX42" s="1"/>
      <c r="KWY42" s="140"/>
      <c r="KWZ42" s="140"/>
      <c r="KXA42" s="140"/>
      <c r="KXB42" s="1"/>
      <c r="KXC42"/>
      <c r="KXD42" s="147"/>
      <c r="KXE42" s="1"/>
      <c r="KXF42" s="1"/>
      <c r="KXG42" s="1"/>
      <c r="KXH42" s="1"/>
      <c r="KXQ42" s="24"/>
      <c r="KXV42" s="1"/>
      <c r="KXW42" s="140"/>
      <c r="KXX42" s="140"/>
      <c r="KXY42" s="140"/>
      <c r="KXZ42" s="1"/>
      <c r="KYA42"/>
      <c r="KYB42" s="147"/>
      <c r="KYC42" s="1"/>
      <c r="KYD42" s="1"/>
      <c r="KYE42" s="1"/>
      <c r="KYF42" s="1"/>
      <c r="KYO42" s="24"/>
      <c r="KYT42" s="1"/>
      <c r="KYU42" s="140"/>
      <c r="KYV42" s="140"/>
      <c r="KYW42" s="140"/>
      <c r="KYX42" s="1"/>
      <c r="KYY42"/>
      <c r="KYZ42" s="147"/>
      <c r="KZA42" s="1"/>
      <c r="KZB42" s="1"/>
      <c r="KZC42" s="1"/>
      <c r="KZD42" s="1"/>
      <c r="KZM42" s="24"/>
      <c r="KZR42" s="1"/>
      <c r="KZS42" s="140"/>
      <c r="KZT42" s="140"/>
      <c r="KZU42" s="140"/>
      <c r="KZV42" s="1"/>
      <c r="KZW42"/>
      <c r="KZX42" s="147"/>
      <c r="KZY42" s="1"/>
      <c r="KZZ42" s="1"/>
      <c r="LAA42" s="1"/>
      <c r="LAB42" s="1"/>
      <c r="LAK42" s="24"/>
      <c r="LAP42" s="1"/>
      <c r="LAQ42" s="140"/>
      <c r="LAR42" s="140"/>
      <c r="LAS42" s="140"/>
      <c r="LAT42" s="1"/>
      <c r="LAU42"/>
      <c r="LAV42" s="147"/>
      <c r="LAW42" s="1"/>
      <c r="LAX42" s="1"/>
      <c r="LAY42" s="1"/>
      <c r="LAZ42" s="1"/>
      <c r="LBI42" s="24"/>
      <c r="LBN42" s="1"/>
      <c r="LBO42" s="140"/>
      <c r="LBP42" s="140"/>
      <c r="LBQ42" s="140"/>
      <c r="LBR42" s="1"/>
      <c r="LBS42"/>
      <c r="LBT42" s="147"/>
      <c r="LBU42" s="1"/>
      <c r="LBV42" s="1"/>
      <c r="LBW42" s="1"/>
      <c r="LBX42" s="1"/>
      <c r="LCG42" s="24"/>
      <c r="LCL42" s="1"/>
      <c r="LCM42" s="140"/>
      <c r="LCN42" s="140"/>
      <c r="LCO42" s="140"/>
      <c r="LCP42" s="1"/>
      <c r="LCQ42"/>
      <c r="LCR42" s="147"/>
      <c r="LCS42" s="1"/>
      <c r="LCT42" s="1"/>
      <c r="LCU42" s="1"/>
      <c r="LCV42" s="1"/>
      <c r="LDE42" s="24"/>
      <c r="LDJ42" s="1"/>
      <c r="LDK42" s="140"/>
      <c r="LDL42" s="140"/>
      <c r="LDM42" s="140"/>
      <c r="LDN42" s="1"/>
      <c r="LDO42"/>
      <c r="LDP42" s="147"/>
      <c r="LDQ42" s="1"/>
      <c r="LDR42" s="1"/>
      <c r="LDS42" s="1"/>
      <c r="LDT42" s="1"/>
      <c r="LEC42" s="24"/>
      <c r="LEH42" s="1"/>
      <c r="LEI42" s="140"/>
      <c r="LEJ42" s="140"/>
      <c r="LEK42" s="140"/>
      <c r="LEL42" s="1"/>
      <c r="LEM42"/>
      <c r="LEN42" s="147"/>
      <c r="LEO42" s="1"/>
      <c r="LEP42" s="1"/>
      <c r="LEQ42" s="1"/>
      <c r="LER42" s="1"/>
      <c r="LFA42" s="24"/>
      <c r="LFF42" s="1"/>
      <c r="LFG42" s="140"/>
      <c r="LFH42" s="140"/>
      <c r="LFI42" s="140"/>
      <c r="LFJ42" s="1"/>
      <c r="LFK42"/>
      <c r="LFL42" s="147"/>
      <c r="LFM42" s="1"/>
      <c r="LFN42" s="1"/>
      <c r="LFO42" s="1"/>
      <c r="LFP42" s="1"/>
      <c r="LFY42" s="24"/>
      <c r="LGD42" s="1"/>
      <c r="LGE42" s="140"/>
      <c r="LGF42" s="140"/>
      <c r="LGG42" s="140"/>
      <c r="LGH42" s="1"/>
      <c r="LGI42"/>
      <c r="LGJ42" s="147"/>
      <c r="LGK42" s="1"/>
      <c r="LGL42" s="1"/>
      <c r="LGM42" s="1"/>
      <c r="LGN42" s="1"/>
      <c r="LGW42" s="24"/>
      <c r="LHB42" s="1"/>
      <c r="LHC42" s="140"/>
      <c r="LHD42" s="140"/>
      <c r="LHE42" s="140"/>
      <c r="LHF42" s="1"/>
      <c r="LHG42"/>
      <c r="LHH42" s="147"/>
      <c r="LHI42" s="1"/>
      <c r="LHJ42" s="1"/>
      <c r="LHK42" s="1"/>
      <c r="LHL42" s="1"/>
      <c r="LHU42" s="24"/>
      <c r="LHZ42" s="1"/>
      <c r="LIA42" s="140"/>
      <c r="LIB42" s="140"/>
      <c r="LIC42" s="140"/>
      <c r="LID42" s="1"/>
      <c r="LIE42"/>
      <c r="LIF42" s="147"/>
      <c r="LIG42" s="1"/>
      <c r="LIH42" s="1"/>
      <c r="LII42" s="1"/>
      <c r="LIJ42" s="1"/>
      <c r="LIS42" s="24"/>
      <c r="LIX42" s="1"/>
      <c r="LIY42" s="140"/>
      <c r="LIZ42" s="140"/>
      <c r="LJA42" s="140"/>
      <c r="LJB42" s="1"/>
      <c r="LJC42"/>
      <c r="LJD42" s="147"/>
      <c r="LJE42" s="1"/>
      <c r="LJF42" s="1"/>
      <c r="LJG42" s="1"/>
      <c r="LJH42" s="1"/>
      <c r="LJQ42" s="24"/>
      <c r="LJV42" s="1"/>
      <c r="LJW42" s="140"/>
      <c r="LJX42" s="140"/>
      <c r="LJY42" s="140"/>
      <c r="LJZ42" s="1"/>
      <c r="LKA42"/>
      <c r="LKB42" s="147"/>
      <c r="LKC42" s="1"/>
      <c r="LKD42" s="1"/>
      <c r="LKE42" s="1"/>
      <c r="LKF42" s="1"/>
      <c r="LKO42" s="24"/>
      <c r="LKT42" s="1"/>
      <c r="LKU42" s="140"/>
      <c r="LKV42" s="140"/>
      <c r="LKW42" s="140"/>
      <c r="LKX42" s="1"/>
      <c r="LKY42"/>
      <c r="LKZ42" s="147"/>
      <c r="LLA42" s="1"/>
      <c r="LLB42" s="1"/>
      <c r="LLC42" s="1"/>
      <c r="LLD42" s="1"/>
      <c r="LLM42" s="24"/>
      <c r="LLR42" s="1"/>
      <c r="LLS42" s="140"/>
      <c r="LLT42" s="140"/>
      <c r="LLU42" s="140"/>
      <c r="LLV42" s="1"/>
      <c r="LLW42"/>
      <c r="LLX42" s="147"/>
      <c r="LLY42" s="1"/>
      <c r="LLZ42" s="1"/>
      <c r="LMA42" s="1"/>
      <c r="LMB42" s="1"/>
      <c r="LMK42" s="24"/>
      <c r="LMP42" s="1"/>
      <c r="LMQ42" s="140"/>
      <c r="LMR42" s="140"/>
      <c r="LMS42" s="140"/>
      <c r="LMT42" s="1"/>
      <c r="LMU42"/>
      <c r="LMV42" s="147"/>
      <c r="LMW42" s="1"/>
      <c r="LMX42" s="1"/>
      <c r="LMY42" s="1"/>
      <c r="LMZ42" s="1"/>
      <c r="LNI42" s="24"/>
      <c r="LNN42" s="1"/>
      <c r="LNO42" s="140"/>
      <c r="LNP42" s="140"/>
      <c r="LNQ42" s="140"/>
      <c r="LNR42" s="1"/>
      <c r="LNS42"/>
      <c r="LNT42" s="147"/>
      <c r="LNU42" s="1"/>
      <c r="LNV42" s="1"/>
      <c r="LNW42" s="1"/>
      <c r="LNX42" s="1"/>
      <c r="LOG42" s="24"/>
      <c r="LOL42" s="1"/>
      <c r="LOM42" s="140"/>
      <c r="LON42" s="140"/>
      <c r="LOO42" s="140"/>
      <c r="LOP42" s="1"/>
      <c r="LOQ42"/>
      <c r="LOR42" s="147"/>
      <c r="LOS42" s="1"/>
      <c r="LOT42" s="1"/>
      <c r="LOU42" s="1"/>
      <c r="LOV42" s="1"/>
      <c r="LPE42" s="24"/>
      <c r="LPJ42" s="1"/>
      <c r="LPK42" s="140"/>
      <c r="LPL42" s="140"/>
      <c r="LPM42" s="140"/>
      <c r="LPN42" s="1"/>
      <c r="LPO42"/>
      <c r="LPP42" s="147"/>
      <c r="LPQ42" s="1"/>
      <c r="LPR42" s="1"/>
      <c r="LPS42" s="1"/>
      <c r="LPT42" s="1"/>
      <c r="LQC42" s="24"/>
      <c r="LQH42" s="1"/>
      <c r="LQI42" s="140"/>
      <c r="LQJ42" s="140"/>
      <c r="LQK42" s="140"/>
      <c r="LQL42" s="1"/>
      <c r="LQM42"/>
      <c r="LQN42" s="147"/>
      <c r="LQO42" s="1"/>
      <c r="LQP42" s="1"/>
      <c r="LQQ42" s="1"/>
      <c r="LQR42" s="1"/>
      <c r="LRA42" s="24"/>
      <c r="LRF42" s="1"/>
      <c r="LRG42" s="140"/>
      <c r="LRH42" s="140"/>
      <c r="LRI42" s="140"/>
      <c r="LRJ42" s="1"/>
      <c r="LRK42"/>
      <c r="LRL42" s="147"/>
      <c r="LRM42" s="1"/>
      <c r="LRN42" s="1"/>
      <c r="LRO42" s="1"/>
      <c r="LRP42" s="1"/>
      <c r="LRY42" s="24"/>
      <c r="LSD42" s="1"/>
      <c r="LSE42" s="140"/>
      <c r="LSF42" s="140"/>
      <c r="LSG42" s="140"/>
      <c r="LSH42" s="1"/>
      <c r="LSI42"/>
      <c r="LSJ42" s="147"/>
      <c r="LSK42" s="1"/>
      <c r="LSL42" s="1"/>
      <c r="LSM42" s="1"/>
      <c r="LSN42" s="1"/>
      <c r="LSW42" s="24"/>
      <c r="LTB42" s="1"/>
      <c r="LTC42" s="140"/>
      <c r="LTD42" s="140"/>
      <c r="LTE42" s="140"/>
      <c r="LTF42" s="1"/>
      <c r="LTG42"/>
      <c r="LTH42" s="147"/>
      <c r="LTI42" s="1"/>
      <c r="LTJ42" s="1"/>
      <c r="LTK42" s="1"/>
      <c r="LTL42" s="1"/>
      <c r="LTU42" s="24"/>
      <c r="LTZ42" s="1"/>
      <c r="LUA42" s="140"/>
      <c r="LUB42" s="140"/>
      <c r="LUC42" s="140"/>
      <c r="LUD42" s="1"/>
      <c r="LUE42"/>
      <c r="LUF42" s="147"/>
      <c r="LUG42" s="1"/>
      <c r="LUH42" s="1"/>
      <c r="LUI42" s="1"/>
      <c r="LUJ42" s="1"/>
      <c r="LUS42" s="24"/>
      <c r="LUX42" s="1"/>
      <c r="LUY42" s="140"/>
      <c r="LUZ42" s="140"/>
      <c r="LVA42" s="140"/>
      <c r="LVB42" s="1"/>
      <c r="LVC42"/>
      <c r="LVD42" s="147"/>
      <c r="LVE42" s="1"/>
      <c r="LVF42" s="1"/>
      <c r="LVG42" s="1"/>
      <c r="LVH42" s="1"/>
      <c r="LVQ42" s="24"/>
      <c r="LVV42" s="1"/>
      <c r="LVW42" s="140"/>
      <c r="LVX42" s="140"/>
      <c r="LVY42" s="140"/>
      <c r="LVZ42" s="1"/>
      <c r="LWA42"/>
      <c r="LWB42" s="147"/>
      <c r="LWC42" s="1"/>
      <c r="LWD42" s="1"/>
      <c r="LWE42" s="1"/>
      <c r="LWF42" s="1"/>
      <c r="LWO42" s="24"/>
      <c r="LWT42" s="1"/>
      <c r="LWU42" s="140"/>
      <c r="LWV42" s="140"/>
      <c r="LWW42" s="140"/>
      <c r="LWX42" s="1"/>
      <c r="LWY42"/>
      <c r="LWZ42" s="147"/>
      <c r="LXA42" s="1"/>
      <c r="LXB42" s="1"/>
      <c r="LXC42" s="1"/>
      <c r="LXD42" s="1"/>
      <c r="LXM42" s="24"/>
      <c r="LXR42" s="1"/>
      <c r="LXS42" s="140"/>
      <c r="LXT42" s="140"/>
      <c r="LXU42" s="140"/>
      <c r="LXV42" s="1"/>
      <c r="LXW42"/>
      <c r="LXX42" s="147"/>
      <c r="LXY42" s="1"/>
      <c r="LXZ42" s="1"/>
      <c r="LYA42" s="1"/>
      <c r="LYB42" s="1"/>
      <c r="LYK42" s="24"/>
      <c r="LYP42" s="1"/>
      <c r="LYQ42" s="140"/>
      <c r="LYR42" s="140"/>
      <c r="LYS42" s="140"/>
      <c r="LYT42" s="1"/>
      <c r="LYU42"/>
      <c r="LYV42" s="147"/>
      <c r="LYW42" s="1"/>
      <c r="LYX42" s="1"/>
      <c r="LYY42" s="1"/>
      <c r="LYZ42" s="1"/>
      <c r="LZI42" s="24"/>
      <c r="LZN42" s="1"/>
      <c r="LZO42" s="140"/>
      <c r="LZP42" s="140"/>
      <c r="LZQ42" s="140"/>
      <c r="LZR42" s="1"/>
      <c r="LZS42"/>
      <c r="LZT42" s="147"/>
      <c r="LZU42" s="1"/>
      <c r="LZV42" s="1"/>
      <c r="LZW42" s="1"/>
      <c r="LZX42" s="1"/>
      <c r="MAG42" s="24"/>
      <c r="MAL42" s="1"/>
      <c r="MAM42" s="140"/>
      <c r="MAN42" s="140"/>
      <c r="MAO42" s="140"/>
      <c r="MAP42" s="1"/>
      <c r="MAQ42"/>
      <c r="MAR42" s="147"/>
      <c r="MAS42" s="1"/>
      <c r="MAT42" s="1"/>
      <c r="MAU42" s="1"/>
      <c r="MAV42" s="1"/>
      <c r="MBE42" s="24"/>
      <c r="MBJ42" s="1"/>
      <c r="MBK42" s="140"/>
      <c r="MBL42" s="140"/>
      <c r="MBM42" s="140"/>
      <c r="MBN42" s="1"/>
      <c r="MBO42"/>
      <c r="MBP42" s="147"/>
      <c r="MBQ42" s="1"/>
      <c r="MBR42" s="1"/>
      <c r="MBS42" s="1"/>
      <c r="MBT42" s="1"/>
      <c r="MCC42" s="24"/>
      <c r="MCH42" s="1"/>
      <c r="MCI42" s="140"/>
      <c r="MCJ42" s="140"/>
      <c r="MCK42" s="140"/>
      <c r="MCL42" s="1"/>
      <c r="MCM42"/>
      <c r="MCN42" s="147"/>
      <c r="MCO42" s="1"/>
      <c r="MCP42" s="1"/>
      <c r="MCQ42" s="1"/>
      <c r="MCR42" s="1"/>
      <c r="MDA42" s="24"/>
      <c r="MDF42" s="1"/>
      <c r="MDG42" s="140"/>
      <c r="MDH42" s="140"/>
      <c r="MDI42" s="140"/>
      <c r="MDJ42" s="1"/>
      <c r="MDK42"/>
      <c r="MDL42" s="147"/>
      <c r="MDM42" s="1"/>
      <c r="MDN42" s="1"/>
      <c r="MDO42" s="1"/>
      <c r="MDP42" s="1"/>
      <c r="MDY42" s="24"/>
      <c r="MED42" s="1"/>
      <c r="MEE42" s="140"/>
      <c r="MEF42" s="140"/>
      <c r="MEG42" s="140"/>
      <c r="MEH42" s="1"/>
      <c r="MEI42"/>
      <c r="MEJ42" s="147"/>
      <c r="MEK42" s="1"/>
      <c r="MEL42" s="1"/>
      <c r="MEM42" s="1"/>
      <c r="MEN42" s="1"/>
      <c r="MEW42" s="24"/>
      <c r="MFB42" s="1"/>
      <c r="MFC42" s="140"/>
      <c r="MFD42" s="140"/>
      <c r="MFE42" s="140"/>
      <c r="MFF42" s="1"/>
      <c r="MFG42"/>
      <c r="MFH42" s="147"/>
      <c r="MFI42" s="1"/>
      <c r="MFJ42" s="1"/>
      <c r="MFK42" s="1"/>
      <c r="MFL42" s="1"/>
      <c r="MFU42" s="24"/>
      <c r="MFZ42" s="1"/>
      <c r="MGA42" s="140"/>
      <c r="MGB42" s="140"/>
      <c r="MGC42" s="140"/>
      <c r="MGD42" s="1"/>
      <c r="MGE42"/>
      <c r="MGF42" s="147"/>
      <c r="MGG42" s="1"/>
      <c r="MGH42" s="1"/>
      <c r="MGI42" s="1"/>
      <c r="MGJ42" s="1"/>
      <c r="MGS42" s="24"/>
      <c r="MGX42" s="1"/>
      <c r="MGY42" s="140"/>
      <c r="MGZ42" s="140"/>
      <c r="MHA42" s="140"/>
      <c r="MHB42" s="1"/>
      <c r="MHC42"/>
      <c r="MHD42" s="147"/>
      <c r="MHE42" s="1"/>
      <c r="MHF42" s="1"/>
      <c r="MHG42" s="1"/>
      <c r="MHH42" s="1"/>
      <c r="MHQ42" s="24"/>
      <c r="MHV42" s="1"/>
      <c r="MHW42" s="140"/>
      <c r="MHX42" s="140"/>
      <c r="MHY42" s="140"/>
      <c r="MHZ42" s="1"/>
      <c r="MIA42"/>
      <c r="MIB42" s="147"/>
      <c r="MIC42" s="1"/>
      <c r="MID42" s="1"/>
      <c r="MIE42" s="1"/>
      <c r="MIF42" s="1"/>
      <c r="MIO42" s="24"/>
      <c r="MIT42" s="1"/>
      <c r="MIU42" s="140"/>
      <c r="MIV42" s="140"/>
      <c r="MIW42" s="140"/>
      <c r="MIX42" s="1"/>
      <c r="MIY42"/>
      <c r="MIZ42" s="147"/>
      <c r="MJA42" s="1"/>
      <c r="MJB42" s="1"/>
      <c r="MJC42" s="1"/>
      <c r="MJD42" s="1"/>
      <c r="MJM42" s="24"/>
      <c r="MJR42" s="1"/>
      <c r="MJS42" s="140"/>
      <c r="MJT42" s="140"/>
      <c r="MJU42" s="140"/>
      <c r="MJV42" s="1"/>
      <c r="MJW42"/>
      <c r="MJX42" s="147"/>
      <c r="MJY42" s="1"/>
      <c r="MJZ42" s="1"/>
      <c r="MKA42" s="1"/>
      <c r="MKB42" s="1"/>
      <c r="MKK42" s="24"/>
      <c r="MKP42" s="1"/>
      <c r="MKQ42" s="140"/>
      <c r="MKR42" s="140"/>
      <c r="MKS42" s="140"/>
      <c r="MKT42" s="1"/>
      <c r="MKU42"/>
      <c r="MKV42" s="147"/>
      <c r="MKW42" s="1"/>
      <c r="MKX42" s="1"/>
      <c r="MKY42" s="1"/>
      <c r="MKZ42" s="1"/>
      <c r="MLI42" s="24"/>
      <c r="MLN42" s="1"/>
      <c r="MLO42" s="140"/>
      <c r="MLP42" s="140"/>
      <c r="MLQ42" s="140"/>
      <c r="MLR42" s="1"/>
      <c r="MLS42"/>
      <c r="MLT42" s="147"/>
      <c r="MLU42" s="1"/>
      <c r="MLV42" s="1"/>
      <c r="MLW42" s="1"/>
      <c r="MLX42" s="1"/>
      <c r="MMG42" s="24"/>
      <c r="MML42" s="1"/>
      <c r="MMM42" s="140"/>
      <c r="MMN42" s="140"/>
      <c r="MMO42" s="140"/>
      <c r="MMP42" s="1"/>
      <c r="MMQ42"/>
      <c r="MMR42" s="147"/>
      <c r="MMS42" s="1"/>
      <c r="MMT42" s="1"/>
      <c r="MMU42" s="1"/>
      <c r="MMV42" s="1"/>
      <c r="MNE42" s="24"/>
      <c r="MNJ42" s="1"/>
      <c r="MNK42" s="140"/>
      <c r="MNL42" s="140"/>
      <c r="MNM42" s="140"/>
      <c r="MNN42" s="1"/>
      <c r="MNO42"/>
      <c r="MNP42" s="147"/>
      <c r="MNQ42" s="1"/>
      <c r="MNR42" s="1"/>
      <c r="MNS42" s="1"/>
      <c r="MNT42" s="1"/>
      <c r="MOC42" s="24"/>
      <c r="MOH42" s="1"/>
      <c r="MOI42" s="140"/>
      <c r="MOJ42" s="140"/>
      <c r="MOK42" s="140"/>
      <c r="MOL42" s="1"/>
      <c r="MOM42"/>
      <c r="MON42" s="147"/>
      <c r="MOO42" s="1"/>
      <c r="MOP42" s="1"/>
      <c r="MOQ42" s="1"/>
      <c r="MOR42" s="1"/>
      <c r="MPA42" s="24"/>
      <c r="MPF42" s="1"/>
      <c r="MPG42" s="140"/>
      <c r="MPH42" s="140"/>
      <c r="MPI42" s="140"/>
      <c r="MPJ42" s="1"/>
      <c r="MPK42"/>
      <c r="MPL42" s="147"/>
      <c r="MPM42" s="1"/>
      <c r="MPN42" s="1"/>
      <c r="MPO42" s="1"/>
      <c r="MPP42" s="1"/>
      <c r="MPY42" s="24"/>
      <c r="MQD42" s="1"/>
      <c r="MQE42" s="140"/>
      <c r="MQF42" s="140"/>
      <c r="MQG42" s="140"/>
      <c r="MQH42" s="1"/>
      <c r="MQI42"/>
      <c r="MQJ42" s="147"/>
      <c r="MQK42" s="1"/>
      <c r="MQL42" s="1"/>
      <c r="MQM42" s="1"/>
      <c r="MQN42" s="1"/>
      <c r="MQW42" s="24"/>
      <c r="MRB42" s="1"/>
      <c r="MRC42" s="140"/>
      <c r="MRD42" s="140"/>
      <c r="MRE42" s="140"/>
      <c r="MRF42" s="1"/>
      <c r="MRG42"/>
      <c r="MRH42" s="147"/>
      <c r="MRI42" s="1"/>
      <c r="MRJ42" s="1"/>
      <c r="MRK42" s="1"/>
      <c r="MRL42" s="1"/>
      <c r="MRU42" s="24"/>
      <c r="MRZ42" s="1"/>
      <c r="MSA42" s="140"/>
      <c r="MSB42" s="140"/>
      <c r="MSC42" s="140"/>
      <c r="MSD42" s="1"/>
      <c r="MSE42"/>
      <c r="MSF42" s="147"/>
      <c r="MSG42" s="1"/>
      <c r="MSH42" s="1"/>
      <c r="MSI42" s="1"/>
      <c r="MSJ42" s="1"/>
      <c r="MSS42" s="24"/>
      <c r="MSX42" s="1"/>
      <c r="MSY42" s="140"/>
      <c r="MSZ42" s="140"/>
      <c r="MTA42" s="140"/>
      <c r="MTB42" s="1"/>
      <c r="MTC42"/>
      <c r="MTD42" s="147"/>
      <c r="MTE42" s="1"/>
      <c r="MTF42" s="1"/>
      <c r="MTG42" s="1"/>
      <c r="MTH42" s="1"/>
      <c r="MTQ42" s="24"/>
      <c r="MTV42" s="1"/>
      <c r="MTW42" s="140"/>
      <c r="MTX42" s="140"/>
      <c r="MTY42" s="140"/>
      <c r="MTZ42" s="1"/>
      <c r="MUA42"/>
      <c r="MUB42" s="147"/>
      <c r="MUC42" s="1"/>
      <c r="MUD42" s="1"/>
      <c r="MUE42" s="1"/>
      <c r="MUF42" s="1"/>
      <c r="MUO42" s="24"/>
      <c r="MUT42" s="1"/>
      <c r="MUU42" s="140"/>
      <c r="MUV42" s="140"/>
      <c r="MUW42" s="140"/>
      <c r="MUX42" s="1"/>
      <c r="MUY42"/>
      <c r="MUZ42" s="147"/>
      <c r="MVA42" s="1"/>
      <c r="MVB42" s="1"/>
      <c r="MVC42" s="1"/>
      <c r="MVD42" s="1"/>
      <c r="MVM42" s="24"/>
      <c r="MVR42" s="1"/>
      <c r="MVS42" s="140"/>
      <c r="MVT42" s="140"/>
      <c r="MVU42" s="140"/>
      <c r="MVV42" s="1"/>
      <c r="MVW42"/>
      <c r="MVX42" s="147"/>
      <c r="MVY42" s="1"/>
      <c r="MVZ42" s="1"/>
      <c r="MWA42" s="1"/>
      <c r="MWB42" s="1"/>
      <c r="MWK42" s="24"/>
      <c r="MWP42" s="1"/>
      <c r="MWQ42" s="140"/>
      <c r="MWR42" s="140"/>
      <c r="MWS42" s="140"/>
      <c r="MWT42" s="1"/>
      <c r="MWU42"/>
      <c r="MWV42" s="147"/>
      <c r="MWW42" s="1"/>
      <c r="MWX42" s="1"/>
      <c r="MWY42" s="1"/>
      <c r="MWZ42" s="1"/>
      <c r="MXI42" s="24"/>
      <c r="MXN42" s="1"/>
      <c r="MXO42" s="140"/>
      <c r="MXP42" s="140"/>
      <c r="MXQ42" s="140"/>
      <c r="MXR42" s="1"/>
      <c r="MXS42"/>
      <c r="MXT42" s="147"/>
      <c r="MXU42" s="1"/>
      <c r="MXV42" s="1"/>
      <c r="MXW42" s="1"/>
      <c r="MXX42" s="1"/>
      <c r="MYG42" s="24"/>
      <c r="MYL42" s="1"/>
      <c r="MYM42" s="140"/>
      <c r="MYN42" s="140"/>
      <c r="MYO42" s="140"/>
      <c r="MYP42" s="1"/>
      <c r="MYQ42"/>
      <c r="MYR42" s="147"/>
      <c r="MYS42" s="1"/>
      <c r="MYT42" s="1"/>
      <c r="MYU42" s="1"/>
      <c r="MYV42" s="1"/>
      <c r="MZE42" s="24"/>
      <c r="MZJ42" s="1"/>
      <c r="MZK42" s="140"/>
      <c r="MZL42" s="140"/>
      <c r="MZM42" s="140"/>
      <c r="MZN42" s="1"/>
      <c r="MZO42"/>
      <c r="MZP42" s="147"/>
      <c r="MZQ42" s="1"/>
      <c r="MZR42" s="1"/>
      <c r="MZS42" s="1"/>
      <c r="MZT42" s="1"/>
      <c r="NAC42" s="24"/>
      <c r="NAH42" s="1"/>
      <c r="NAI42" s="140"/>
      <c r="NAJ42" s="140"/>
      <c r="NAK42" s="140"/>
      <c r="NAL42" s="1"/>
      <c r="NAM42"/>
      <c r="NAN42" s="147"/>
      <c r="NAO42" s="1"/>
      <c r="NAP42" s="1"/>
      <c r="NAQ42" s="1"/>
      <c r="NAR42" s="1"/>
      <c r="NBA42" s="24"/>
      <c r="NBF42" s="1"/>
      <c r="NBG42" s="140"/>
      <c r="NBH42" s="140"/>
      <c r="NBI42" s="140"/>
      <c r="NBJ42" s="1"/>
      <c r="NBK42"/>
      <c r="NBL42" s="147"/>
      <c r="NBM42" s="1"/>
      <c r="NBN42" s="1"/>
      <c r="NBO42" s="1"/>
      <c r="NBP42" s="1"/>
      <c r="NBY42" s="24"/>
      <c r="NCD42" s="1"/>
      <c r="NCE42" s="140"/>
      <c r="NCF42" s="140"/>
      <c r="NCG42" s="140"/>
      <c r="NCH42" s="1"/>
      <c r="NCI42"/>
      <c r="NCJ42" s="147"/>
      <c r="NCK42" s="1"/>
      <c r="NCL42" s="1"/>
      <c r="NCM42" s="1"/>
      <c r="NCN42" s="1"/>
      <c r="NCW42" s="24"/>
      <c r="NDB42" s="1"/>
      <c r="NDC42" s="140"/>
      <c r="NDD42" s="140"/>
      <c r="NDE42" s="140"/>
      <c r="NDF42" s="1"/>
      <c r="NDG42"/>
      <c r="NDH42" s="147"/>
      <c r="NDI42" s="1"/>
      <c r="NDJ42" s="1"/>
      <c r="NDK42" s="1"/>
      <c r="NDL42" s="1"/>
      <c r="NDU42" s="24"/>
      <c r="NDZ42" s="1"/>
      <c r="NEA42" s="140"/>
      <c r="NEB42" s="140"/>
      <c r="NEC42" s="140"/>
      <c r="NED42" s="1"/>
      <c r="NEE42"/>
      <c r="NEF42" s="147"/>
      <c r="NEG42" s="1"/>
      <c r="NEH42" s="1"/>
      <c r="NEI42" s="1"/>
      <c r="NEJ42" s="1"/>
      <c r="NES42" s="24"/>
      <c r="NEX42" s="1"/>
      <c r="NEY42" s="140"/>
      <c r="NEZ42" s="140"/>
      <c r="NFA42" s="140"/>
      <c r="NFB42" s="1"/>
      <c r="NFC42"/>
      <c r="NFD42" s="147"/>
      <c r="NFE42" s="1"/>
      <c r="NFF42" s="1"/>
      <c r="NFG42" s="1"/>
      <c r="NFH42" s="1"/>
      <c r="NFQ42" s="24"/>
      <c r="NFV42" s="1"/>
      <c r="NFW42" s="140"/>
      <c r="NFX42" s="140"/>
      <c r="NFY42" s="140"/>
      <c r="NFZ42" s="1"/>
      <c r="NGA42"/>
      <c r="NGB42" s="147"/>
      <c r="NGC42" s="1"/>
      <c r="NGD42" s="1"/>
      <c r="NGE42" s="1"/>
      <c r="NGF42" s="1"/>
      <c r="NGO42" s="24"/>
      <c r="NGT42" s="1"/>
      <c r="NGU42" s="140"/>
      <c r="NGV42" s="140"/>
      <c r="NGW42" s="140"/>
      <c r="NGX42" s="1"/>
      <c r="NGY42"/>
      <c r="NGZ42" s="147"/>
      <c r="NHA42" s="1"/>
      <c r="NHB42" s="1"/>
      <c r="NHC42" s="1"/>
      <c r="NHD42" s="1"/>
      <c r="NHM42" s="24"/>
      <c r="NHR42" s="1"/>
      <c r="NHS42" s="140"/>
      <c r="NHT42" s="140"/>
      <c r="NHU42" s="140"/>
      <c r="NHV42" s="1"/>
      <c r="NHW42"/>
      <c r="NHX42" s="147"/>
      <c r="NHY42" s="1"/>
      <c r="NHZ42" s="1"/>
      <c r="NIA42" s="1"/>
      <c r="NIB42" s="1"/>
      <c r="NIK42" s="24"/>
      <c r="NIP42" s="1"/>
      <c r="NIQ42" s="140"/>
      <c r="NIR42" s="140"/>
      <c r="NIS42" s="140"/>
      <c r="NIT42" s="1"/>
      <c r="NIU42"/>
      <c r="NIV42" s="147"/>
      <c r="NIW42" s="1"/>
      <c r="NIX42" s="1"/>
      <c r="NIY42" s="1"/>
      <c r="NIZ42" s="1"/>
      <c r="NJI42" s="24"/>
      <c r="NJN42" s="1"/>
      <c r="NJO42" s="140"/>
      <c r="NJP42" s="140"/>
      <c r="NJQ42" s="140"/>
      <c r="NJR42" s="1"/>
      <c r="NJS42"/>
      <c r="NJT42" s="147"/>
      <c r="NJU42" s="1"/>
      <c r="NJV42" s="1"/>
      <c r="NJW42" s="1"/>
      <c r="NJX42" s="1"/>
      <c r="NKG42" s="24"/>
      <c r="NKL42" s="1"/>
      <c r="NKM42" s="140"/>
      <c r="NKN42" s="140"/>
      <c r="NKO42" s="140"/>
      <c r="NKP42" s="1"/>
      <c r="NKQ42"/>
      <c r="NKR42" s="147"/>
      <c r="NKS42" s="1"/>
      <c r="NKT42" s="1"/>
      <c r="NKU42" s="1"/>
      <c r="NKV42" s="1"/>
      <c r="NLE42" s="24"/>
      <c r="NLJ42" s="1"/>
      <c r="NLK42" s="140"/>
      <c r="NLL42" s="140"/>
      <c r="NLM42" s="140"/>
      <c r="NLN42" s="1"/>
      <c r="NLO42"/>
      <c r="NLP42" s="147"/>
      <c r="NLQ42" s="1"/>
      <c r="NLR42" s="1"/>
      <c r="NLS42" s="1"/>
      <c r="NLT42" s="1"/>
      <c r="NMC42" s="24"/>
      <c r="NMH42" s="1"/>
      <c r="NMI42" s="140"/>
      <c r="NMJ42" s="140"/>
      <c r="NMK42" s="140"/>
      <c r="NML42" s="1"/>
      <c r="NMM42"/>
      <c r="NMN42" s="147"/>
      <c r="NMO42" s="1"/>
      <c r="NMP42" s="1"/>
      <c r="NMQ42" s="1"/>
      <c r="NMR42" s="1"/>
      <c r="NNA42" s="24"/>
      <c r="NNF42" s="1"/>
      <c r="NNG42" s="140"/>
      <c r="NNH42" s="140"/>
      <c r="NNI42" s="140"/>
      <c r="NNJ42" s="1"/>
      <c r="NNK42"/>
      <c r="NNL42" s="147"/>
      <c r="NNM42" s="1"/>
      <c r="NNN42" s="1"/>
      <c r="NNO42" s="1"/>
      <c r="NNP42" s="1"/>
      <c r="NNY42" s="24"/>
      <c r="NOD42" s="1"/>
      <c r="NOE42" s="140"/>
      <c r="NOF42" s="140"/>
      <c r="NOG42" s="140"/>
      <c r="NOH42" s="1"/>
      <c r="NOI42"/>
      <c r="NOJ42" s="147"/>
      <c r="NOK42" s="1"/>
      <c r="NOL42" s="1"/>
      <c r="NOM42" s="1"/>
      <c r="NON42" s="1"/>
      <c r="NOW42" s="24"/>
      <c r="NPB42" s="1"/>
      <c r="NPC42" s="140"/>
      <c r="NPD42" s="140"/>
      <c r="NPE42" s="140"/>
      <c r="NPF42" s="1"/>
      <c r="NPG42"/>
      <c r="NPH42" s="147"/>
      <c r="NPI42" s="1"/>
      <c r="NPJ42" s="1"/>
      <c r="NPK42" s="1"/>
      <c r="NPL42" s="1"/>
      <c r="NPU42" s="24"/>
      <c r="NPZ42" s="1"/>
      <c r="NQA42" s="140"/>
      <c r="NQB42" s="140"/>
      <c r="NQC42" s="140"/>
      <c r="NQD42" s="1"/>
      <c r="NQE42"/>
      <c r="NQF42" s="147"/>
      <c r="NQG42" s="1"/>
      <c r="NQH42" s="1"/>
      <c r="NQI42" s="1"/>
      <c r="NQJ42" s="1"/>
      <c r="NQS42" s="24"/>
      <c r="NQX42" s="1"/>
      <c r="NQY42" s="140"/>
      <c r="NQZ42" s="140"/>
      <c r="NRA42" s="140"/>
      <c r="NRB42" s="1"/>
      <c r="NRC42"/>
      <c r="NRD42" s="147"/>
      <c r="NRE42" s="1"/>
      <c r="NRF42" s="1"/>
      <c r="NRG42" s="1"/>
      <c r="NRH42" s="1"/>
      <c r="NRQ42" s="24"/>
      <c r="NRV42" s="1"/>
      <c r="NRW42" s="140"/>
      <c r="NRX42" s="140"/>
      <c r="NRY42" s="140"/>
      <c r="NRZ42" s="1"/>
      <c r="NSA42"/>
      <c r="NSB42" s="147"/>
      <c r="NSC42" s="1"/>
      <c r="NSD42" s="1"/>
      <c r="NSE42" s="1"/>
      <c r="NSF42" s="1"/>
      <c r="NSO42" s="24"/>
      <c r="NST42" s="1"/>
      <c r="NSU42" s="140"/>
      <c r="NSV42" s="140"/>
      <c r="NSW42" s="140"/>
      <c r="NSX42" s="1"/>
      <c r="NSY42"/>
      <c r="NSZ42" s="147"/>
      <c r="NTA42" s="1"/>
      <c r="NTB42" s="1"/>
      <c r="NTC42" s="1"/>
      <c r="NTD42" s="1"/>
      <c r="NTM42" s="24"/>
      <c r="NTR42" s="1"/>
      <c r="NTS42" s="140"/>
      <c r="NTT42" s="140"/>
      <c r="NTU42" s="140"/>
      <c r="NTV42" s="1"/>
      <c r="NTW42"/>
      <c r="NTX42" s="147"/>
      <c r="NTY42" s="1"/>
      <c r="NTZ42" s="1"/>
      <c r="NUA42" s="1"/>
      <c r="NUB42" s="1"/>
      <c r="NUK42" s="24"/>
      <c r="NUP42" s="1"/>
      <c r="NUQ42" s="140"/>
      <c r="NUR42" s="140"/>
      <c r="NUS42" s="140"/>
      <c r="NUT42" s="1"/>
      <c r="NUU42"/>
      <c r="NUV42" s="147"/>
      <c r="NUW42" s="1"/>
      <c r="NUX42" s="1"/>
      <c r="NUY42" s="1"/>
      <c r="NUZ42" s="1"/>
      <c r="NVI42" s="24"/>
      <c r="NVN42" s="1"/>
      <c r="NVO42" s="140"/>
      <c r="NVP42" s="140"/>
      <c r="NVQ42" s="140"/>
      <c r="NVR42" s="1"/>
      <c r="NVS42"/>
      <c r="NVT42" s="147"/>
      <c r="NVU42" s="1"/>
      <c r="NVV42" s="1"/>
      <c r="NVW42" s="1"/>
      <c r="NVX42" s="1"/>
      <c r="NWG42" s="24"/>
      <c r="NWL42" s="1"/>
      <c r="NWM42" s="140"/>
      <c r="NWN42" s="140"/>
      <c r="NWO42" s="140"/>
      <c r="NWP42" s="1"/>
      <c r="NWQ42"/>
      <c r="NWR42" s="147"/>
      <c r="NWS42" s="1"/>
      <c r="NWT42" s="1"/>
      <c r="NWU42" s="1"/>
      <c r="NWV42" s="1"/>
      <c r="NXE42" s="24"/>
      <c r="NXJ42" s="1"/>
      <c r="NXK42" s="140"/>
      <c r="NXL42" s="140"/>
      <c r="NXM42" s="140"/>
      <c r="NXN42" s="1"/>
      <c r="NXO42"/>
      <c r="NXP42" s="147"/>
      <c r="NXQ42" s="1"/>
      <c r="NXR42" s="1"/>
      <c r="NXS42" s="1"/>
      <c r="NXT42" s="1"/>
      <c r="NYC42" s="24"/>
      <c r="NYH42" s="1"/>
      <c r="NYI42" s="140"/>
      <c r="NYJ42" s="140"/>
      <c r="NYK42" s="140"/>
      <c r="NYL42" s="1"/>
      <c r="NYM42"/>
      <c r="NYN42" s="147"/>
      <c r="NYO42" s="1"/>
      <c r="NYP42" s="1"/>
      <c r="NYQ42" s="1"/>
      <c r="NYR42" s="1"/>
      <c r="NZA42" s="24"/>
      <c r="NZF42" s="1"/>
      <c r="NZG42" s="140"/>
      <c r="NZH42" s="140"/>
      <c r="NZI42" s="140"/>
      <c r="NZJ42" s="1"/>
      <c r="NZK42"/>
      <c r="NZL42" s="147"/>
      <c r="NZM42" s="1"/>
      <c r="NZN42" s="1"/>
      <c r="NZO42" s="1"/>
      <c r="NZP42" s="1"/>
      <c r="NZY42" s="24"/>
      <c r="OAD42" s="1"/>
      <c r="OAE42" s="140"/>
      <c r="OAF42" s="140"/>
      <c r="OAG42" s="140"/>
      <c r="OAH42" s="1"/>
      <c r="OAI42"/>
      <c r="OAJ42" s="147"/>
      <c r="OAK42" s="1"/>
      <c r="OAL42" s="1"/>
      <c r="OAM42" s="1"/>
      <c r="OAN42" s="1"/>
      <c r="OAW42" s="24"/>
      <c r="OBB42" s="1"/>
      <c r="OBC42" s="140"/>
      <c r="OBD42" s="140"/>
      <c r="OBE42" s="140"/>
      <c r="OBF42" s="1"/>
      <c r="OBG42"/>
      <c r="OBH42" s="147"/>
      <c r="OBI42" s="1"/>
      <c r="OBJ42" s="1"/>
      <c r="OBK42" s="1"/>
      <c r="OBL42" s="1"/>
      <c r="OBU42" s="24"/>
      <c r="OBZ42" s="1"/>
      <c r="OCA42" s="140"/>
      <c r="OCB42" s="140"/>
      <c r="OCC42" s="140"/>
      <c r="OCD42" s="1"/>
      <c r="OCE42"/>
      <c r="OCF42" s="147"/>
      <c r="OCG42" s="1"/>
      <c r="OCH42" s="1"/>
      <c r="OCI42" s="1"/>
      <c r="OCJ42" s="1"/>
      <c r="OCS42" s="24"/>
      <c r="OCX42" s="1"/>
      <c r="OCY42" s="140"/>
      <c r="OCZ42" s="140"/>
      <c r="ODA42" s="140"/>
      <c r="ODB42" s="1"/>
      <c r="ODC42"/>
      <c r="ODD42" s="147"/>
      <c r="ODE42" s="1"/>
      <c r="ODF42" s="1"/>
      <c r="ODG42" s="1"/>
      <c r="ODH42" s="1"/>
      <c r="ODQ42" s="24"/>
      <c r="ODV42" s="1"/>
      <c r="ODW42" s="140"/>
      <c r="ODX42" s="140"/>
      <c r="ODY42" s="140"/>
      <c r="ODZ42" s="1"/>
      <c r="OEA42"/>
      <c r="OEB42" s="147"/>
      <c r="OEC42" s="1"/>
      <c r="OED42" s="1"/>
      <c r="OEE42" s="1"/>
      <c r="OEF42" s="1"/>
      <c r="OEO42" s="24"/>
      <c r="OET42" s="1"/>
      <c r="OEU42" s="140"/>
      <c r="OEV42" s="140"/>
      <c r="OEW42" s="140"/>
      <c r="OEX42" s="1"/>
      <c r="OEY42"/>
      <c r="OEZ42" s="147"/>
      <c r="OFA42" s="1"/>
      <c r="OFB42" s="1"/>
      <c r="OFC42" s="1"/>
      <c r="OFD42" s="1"/>
      <c r="OFM42" s="24"/>
      <c r="OFR42" s="1"/>
      <c r="OFS42" s="140"/>
      <c r="OFT42" s="140"/>
      <c r="OFU42" s="140"/>
      <c r="OFV42" s="1"/>
      <c r="OFW42"/>
      <c r="OFX42" s="147"/>
      <c r="OFY42" s="1"/>
      <c r="OFZ42" s="1"/>
      <c r="OGA42" s="1"/>
      <c r="OGB42" s="1"/>
      <c r="OGK42" s="24"/>
      <c r="OGP42" s="1"/>
      <c r="OGQ42" s="140"/>
      <c r="OGR42" s="140"/>
      <c r="OGS42" s="140"/>
      <c r="OGT42" s="1"/>
      <c r="OGU42"/>
      <c r="OGV42" s="147"/>
      <c r="OGW42" s="1"/>
      <c r="OGX42" s="1"/>
      <c r="OGY42" s="1"/>
      <c r="OGZ42" s="1"/>
      <c r="OHI42" s="24"/>
      <c r="OHN42" s="1"/>
      <c r="OHO42" s="140"/>
      <c r="OHP42" s="140"/>
      <c r="OHQ42" s="140"/>
      <c r="OHR42" s="1"/>
      <c r="OHS42"/>
      <c r="OHT42" s="147"/>
      <c r="OHU42" s="1"/>
      <c r="OHV42" s="1"/>
      <c r="OHW42" s="1"/>
      <c r="OHX42" s="1"/>
      <c r="OIG42" s="24"/>
      <c r="OIL42" s="1"/>
      <c r="OIM42" s="140"/>
      <c r="OIN42" s="140"/>
      <c r="OIO42" s="140"/>
      <c r="OIP42" s="1"/>
      <c r="OIQ42"/>
      <c r="OIR42" s="147"/>
      <c r="OIS42" s="1"/>
      <c r="OIT42" s="1"/>
      <c r="OIU42" s="1"/>
      <c r="OIV42" s="1"/>
      <c r="OJE42" s="24"/>
      <c r="OJJ42" s="1"/>
      <c r="OJK42" s="140"/>
      <c r="OJL42" s="140"/>
      <c r="OJM42" s="140"/>
      <c r="OJN42" s="1"/>
      <c r="OJO42"/>
      <c r="OJP42" s="147"/>
      <c r="OJQ42" s="1"/>
      <c r="OJR42" s="1"/>
      <c r="OJS42" s="1"/>
      <c r="OJT42" s="1"/>
      <c r="OKC42" s="24"/>
      <c r="OKH42" s="1"/>
      <c r="OKI42" s="140"/>
      <c r="OKJ42" s="140"/>
      <c r="OKK42" s="140"/>
      <c r="OKL42" s="1"/>
      <c r="OKM42"/>
      <c r="OKN42" s="147"/>
      <c r="OKO42" s="1"/>
      <c r="OKP42" s="1"/>
      <c r="OKQ42" s="1"/>
      <c r="OKR42" s="1"/>
      <c r="OLA42" s="24"/>
      <c r="OLF42" s="1"/>
      <c r="OLG42" s="140"/>
      <c r="OLH42" s="140"/>
      <c r="OLI42" s="140"/>
      <c r="OLJ42" s="1"/>
      <c r="OLK42"/>
      <c r="OLL42" s="147"/>
      <c r="OLM42" s="1"/>
      <c r="OLN42" s="1"/>
      <c r="OLO42" s="1"/>
      <c r="OLP42" s="1"/>
      <c r="OLY42" s="24"/>
      <c r="OMD42" s="1"/>
      <c r="OME42" s="140"/>
      <c r="OMF42" s="140"/>
      <c r="OMG42" s="140"/>
      <c r="OMH42" s="1"/>
      <c r="OMI42"/>
      <c r="OMJ42" s="147"/>
      <c r="OMK42" s="1"/>
      <c r="OML42" s="1"/>
      <c r="OMM42" s="1"/>
      <c r="OMN42" s="1"/>
      <c r="OMW42" s="24"/>
      <c r="ONB42" s="1"/>
      <c r="ONC42" s="140"/>
      <c r="OND42" s="140"/>
      <c r="ONE42" s="140"/>
      <c r="ONF42" s="1"/>
      <c r="ONG42"/>
      <c r="ONH42" s="147"/>
      <c r="ONI42" s="1"/>
      <c r="ONJ42" s="1"/>
      <c r="ONK42" s="1"/>
      <c r="ONL42" s="1"/>
      <c r="ONU42" s="24"/>
      <c r="ONZ42" s="1"/>
      <c r="OOA42" s="140"/>
      <c r="OOB42" s="140"/>
      <c r="OOC42" s="140"/>
      <c r="OOD42" s="1"/>
      <c r="OOE42"/>
      <c r="OOF42" s="147"/>
      <c r="OOG42" s="1"/>
      <c r="OOH42" s="1"/>
      <c r="OOI42" s="1"/>
      <c r="OOJ42" s="1"/>
      <c r="OOS42" s="24"/>
      <c r="OOX42" s="1"/>
      <c r="OOY42" s="140"/>
      <c r="OOZ42" s="140"/>
      <c r="OPA42" s="140"/>
      <c r="OPB42" s="1"/>
      <c r="OPC42"/>
      <c r="OPD42" s="147"/>
      <c r="OPE42" s="1"/>
      <c r="OPF42" s="1"/>
      <c r="OPG42" s="1"/>
      <c r="OPH42" s="1"/>
      <c r="OPQ42" s="24"/>
      <c r="OPV42" s="1"/>
      <c r="OPW42" s="140"/>
      <c r="OPX42" s="140"/>
      <c r="OPY42" s="140"/>
      <c r="OPZ42" s="1"/>
      <c r="OQA42"/>
      <c r="OQB42" s="147"/>
      <c r="OQC42" s="1"/>
      <c r="OQD42" s="1"/>
      <c r="OQE42" s="1"/>
      <c r="OQF42" s="1"/>
      <c r="OQO42" s="24"/>
      <c r="OQT42" s="1"/>
      <c r="OQU42" s="140"/>
      <c r="OQV42" s="140"/>
      <c r="OQW42" s="140"/>
      <c r="OQX42" s="1"/>
      <c r="OQY42"/>
      <c r="OQZ42" s="147"/>
      <c r="ORA42" s="1"/>
      <c r="ORB42" s="1"/>
      <c r="ORC42" s="1"/>
      <c r="ORD42" s="1"/>
      <c r="ORM42" s="24"/>
      <c r="ORR42" s="1"/>
      <c r="ORS42" s="140"/>
      <c r="ORT42" s="140"/>
      <c r="ORU42" s="140"/>
      <c r="ORV42" s="1"/>
      <c r="ORW42"/>
      <c r="ORX42" s="147"/>
      <c r="ORY42" s="1"/>
      <c r="ORZ42" s="1"/>
      <c r="OSA42" s="1"/>
      <c r="OSB42" s="1"/>
      <c r="OSK42" s="24"/>
      <c r="OSP42" s="1"/>
      <c r="OSQ42" s="140"/>
      <c r="OSR42" s="140"/>
      <c r="OSS42" s="140"/>
      <c r="OST42" s="1"/>
      <c r="OSU42"/>
      <c r="OSV42" s="147"/>
      <c r="OSW42" s="1"/>
      <c r="OSX42" s="1"/>
      <c r="OSY42" s="1"/>
      <c r="OSZ42" s="1"/>
      <c r="OTI42" s="24"/>
      <c r="OTN42" s="1"/>
      <c r="OTO42" s="140"/>
      <c r="OTP42" s="140"/>
      <c r="OTQ42" s="140"/>
      <c r="OTR42" s="1"/>
      <c r="OTS42"/>
      <c r="OTT42" s="147"/>
      <c r="OTU42" s="1"/>
      <c r="OTV42" s="1"/>
      <c r="OTW42" s="1"/>
      <c r="OTX42" s="1"/>
      <c r="OUG42" s="24"/>
      <c r="OUL42" s="1"/>
      <c r="OUM42" s="140"/>
      <c r="OUN42" s="140"/>
      <c r="OUO42" s="140"/>
      <c r="OUP42" s="1"/>
      <c r="OUQ42"/>
      <c r="OUR42" s="147"/>
      <c r="OUS42" s="1"/>
      <c r="OUT42" s="1"/>
      <c r="OUU42" s="1"/>
      <c r="OUV42" s="1"/>
      <c r="OVE42" s="24"/>
      <c r="OVJ42" s="1"/>
      <c r="OVK42" s="140"/>
      <c r="OVL42" s="140"/>
      <c r="OVM42" s="140"/>
      <c r="OVN42" s="1"/>
      <c r="OVO42"/>
      <c r="OVP42" s="147"/>
      <c r="OVQ42" s="1"/>
      <c r="OVR42" s="1"/>
      <c r="OVS42" s="1"/>
      <c r="OVT42" s="1"/>
      <c r="OWC42" s="24"/>
      <c r="OWH42" s="1"/>
      <c r="OWI42" s="140"/>
      <c r="OWJ42" s="140"/>
      <c r="OWK42" s="140"/>
      <c r="OWL42" s="1"/>
      <c r="OWM42"/>
      <c r="OWN42" s="147"/>
      <c r="OWO42" s="1"/>
      <c r="OWP42" s="1"/>
      <c r="OWQ42" s="1"/>
      <c r="OWR42" s="1"/>
      <c r="OXA42" s="24"/>
      <c r="OXF42" s="1"/>
      <c r="OXG42" s="140"/>
      <c r="OXH42" s="140"/>
      <c r="OXI42" s="140"/>
      <c r="OXJ42" s="1"/>
      <c r="OXK42"/>
      <c r="OXL42" s="147"/>
      <c r="OXM42" s="1"/>
      <c r="OXN42" s="1"/>
      <c r="OXO42" s="1"/>
      <c r="OXP42" s="1"/>
      <c r="OXY42" s="24"/>
      <c r="OYD42" s="1"/>
      <c r="OYE42" s="140"/>
      <c r="OYF42" s="140"/>
      <c r="OYG42" s="140"/>
      <c r="OYH42" s="1"/>
      <c r="OYI42"/>
      <c r="OYJ42" s="147"/>
      <c r="OYK42" s="1"/>
      <c r="OYL42" s="1"/>
      <c r="OYM42" s="1"/>
      <c r="OYN42" s="1"/>
      <c r="OYW42" s="24"/>
      <c r="OZB42" s="1"/>
      <c r="OZC42" s="140"/>
      <c r="OZD42" s="140"/>
      <c r="OZE42" s="140"/>
      <c r="OZF42" s="1"/>
      <c r="OZG42"/>
      <c r="OZH42" s="147"/>
      <c r="OZI42" s="1"/>
      <c r="OZJ42" s="1"/>
      <c r="OZK42" s="1"/>
      <c r="OZL42" s="1"/>
      <c r="OZU42" s="24"/>
      <c r="OZZ42" s="1"/>
      <c r="PAA42" s="140"/>
      <c r="PAB42" s="140"/>
      <c r="PAC42" s="140"/>
      <c r="PAD42" s="1"/>
      <c r="PAE42"/>
      <c r="PAF42" s="147"/>
      <c r="PAG42" s="1"/>
      <c r="PAH42" s="1"/>
      <c r="PAI42" s="1"/>
      <c r="PAJ42" s="1"/>
      <c r="PAS42" s="24"/>
      <c r="PAX42" s="1"/>
      <c r="PAY42" s="140"/>
      <c r="PAZ42" s="140"/>
      <c r="PBA42" s="140"/>
      <c r="PBB42" s="1"/>
      <c r="PBC42"/>
      <c r="PBD42" s="147"/>
      <c r="PBE42" s="1"/>
      <c r="PBF42" s="1"/>
      <c r="PBG42" s="1"/>
      <c r="PBH42" s="1"/>
      <c r="PBQ42" s="24"/>
      <c r="PBV42" s="1"/>
      <c r="PBW42" s="140"/>
      <c r="PBX42" s="140"/>
      <c r="PBY42" s="140"/>
      <c r="PBZ42" s="1"/>
      <c r="PCA42"/>
      <c r="PCB42" s="147"/>
      <c r="PCC42" s="1"/>
      <c r="PCD42" s="1"/>
      <c r="PCE42" s="1"/>
      <c r="PCF42" s="1"/>
      <c r="PCO42" s="24"/>
      <c r="PCT42" s="1"/>
      <c r="PCU42" s="140"/>
      <c r="PCV42" s="140"/>
      <c r="PCW42" s="140"/>
      <c r="PCX42" s="1"/>
      <c r="PCY42"/>
      <c r="PCZ42" s="147"/>
      <c r="PDA42" s="1"/>
      <c r="PDB42" s="1"/>
      <c r="PDC42" s="1"/>
      <c r="PDD42" s="1"/>
      <c r="PDM42" s="24"/>
      <c r="PDR42" s="1"/>
      <c r="PDS42" s="140"/>
      <c r="PDT42" s="140"/>
      <c r="PDU42" s="140"/>
      <c r="PDV42" s="1"/>
      <c r="PDW42"/>
      <c r="PDX42" s="147"/>
      <c r="PDY42" s="1"/>
      <c r="PDZ42" s="1"/>
      <c r="PEA42" s="1"/>
      <c r="PEB42" s="1"/>
      <c r="PEK42" s="24"/>
      <c r="PEP42" s="1"/>
      <c r="PEQ42" s="140"/>
      <c r="PER42" s="140"/>
      <c r="PES42" s="140"/>
      <c r="PET42" s="1"/>
      <c r="PEU42"/>
      <c r="PEV42" s="147"/>
      <c r="PEW42" s="1"/>
      <c r="PEX42" s="1"/>
      <c r="PEY42" s="1"/>
      <c r="PEZ42" s="1"/>
      <c r="PFI42" s="24"/>
      <c r="PFN42" s="1"/>
      <c r="PFO42" s="140"/>
      <c r="PFP42" s="140"/>
      <c r="PFQ42" s="140"/>
      <c r="PFR42" s="1"/>
      <c r="PFS42"/>
      <c r="PFT42" s="147"/>
      <c r="PFU42" s="1"/>
      <c r="PFV42" s="1"/>
      <c r="PFW42" s="1"/>
      <c r="PFX42" s="1"/>
      <c r="PGG42" s="24"/>
      <c r="PGL42" s="1"/>
      <c r="PGM42" s="140"/>
      <c r="PGN42" s="140"/>
      <c r="PGO42" s="140"/>
      <c r="PGP42" s="1"/>
      <c r="PGQ42"/>
      <c r="PGR42" s="147"/>
      <c r="PGS42" s="1"/>
      <c r="PGT42" s="1"/>
      <c r="PGU42" s="1"/>
      <c r="PGV42" s="1"/>
      <c r="PHE42" s="24"/>
      <c r="PHJ42" s="1"/>
      <c r="PHK42" s="140"/>
      <c r="PHL42" s="140"/>
      <c r="PHM42" s="140"/>
      <c r="PHN42" s="1"/>
      <c r="PHO42"/>
      <c r="PHP42" s="147"/>
      <c r="PHQ42" s="1"/>
      <c r="PHR42" s="1"/>
      <c r="PHS42" s="1"/>
      <c r="PHT42" s="1"/>
      <c r="PIC42" s="24"/>
      <c r="PIH42" s="1"/>
      <c r="PII42" s="140"/>
      <c r="PIJ42" s="140"/>
      <c r="PIK42" s="140"/>
      <c r="PIL42" s="1"/>
      <c r="PIM42"/>
      <c r="PIN42" s="147"/>
      <c r="PIO42" s="1"/>
      <c r="PIP42" s="1"/>
      <c r="PIQ42" s="1"/>
      <c r="PIR42" s="1"/>
      <c r="PJA42" s="24"/>
      <c r="PJF42" s="1"/>
      <c r="PJG42" s="140"/>
      <c r="PJH42" s="140"/>
      <c r="PJI42" s="140"/>
      <c r="PJJ42" s="1"/>
      <c r="PJK42"/>
      <c r="PJL42" s="147"/>
      <c r="PJM42" s="1"/>
      <c r="PJN42" s="1"/>
      <c r="PJO42" s="1"/>
      <c r="PJP42" s="1"/>
      <c r="PJY42" s="24"/>
      <c r="PKD42" s="1"/>
      <c r="PKE42" s="140"/>
      <c r="PKF42" s="140"/>
      <c r="PKG42" s="140"/>
      <c r="PKH42" s="1"/>
      <c r="PKI42"/>
      <c r="PKJ42" s="147"/>
      <c r="PKK42" s="1"/>
      <c r="PKL42" s="1"/>
      <c r="PKM42" s="1"/>
      <c r="PKN42" s="1"/>
      <c r="PKW42" s="24"/>
      <c r="PLB42" s="1"/>
      <c r="PLC42" s="140"/>
      <c r="PLD42" s="140"/>
      <c r="PLE42" s="140"/>
      <c r="PLF42" s="1"/>
      <c r="PLG42"/>
      <c r="PLH42" s="147"/>
      <c r="PLI42" s="1"/>
      <c r="PLJ42" s="1"/>
      <c r="PLK42" s="1"/>
      <c r="PLL42" s="1"/>
      <c r="PLU42" s="24"/>
      <c r="PLZ42" s="1"/>
      <c r="PMA42" s="140"/>
      <c r="PMB42" s="140"/>
      <c r="PMC42" s="140"/>
      <c r="PMD42" s="1"/>
      <c r="PME42"/>
      <c r="PMF42" s="147"/>
      <c r="PMG42" s="1"/>
      <c r="PMH42" s="1"/>
      <c r="PMI42" s="1"/>
      <c r="PMJ42" s="1"/>
      <c r="PMS42" s="24"/>
      <c r="PMX42" s="1"/>
      <c r="PMY42" s="140"/>
      <c r="PMZ42" s="140"/>
      <c r="PNA42" s="140"/>
      <c r="PNB42" s="1"/>
      <c r="PNC42"/>
      <c r="PND42" s="147"/>
      <c r="PNE42" s="1"/>
      <c r="PNF42" s="1"/>
      <c r="PNG42" s="1"/>
      <c r="PNH42" s="1"/>
      <c r="PNQ42" s="24"/>
      <c r="PNV42" s="1"/>
      <c r="PNW42" s="140"/>
      <c r="PNX42" s="140"/>
      <c r="PNY42" s="140"/>
      <c r="PNZ42" s="1"/>
      <c r="POA42"/>
      <c r="POB42" s="147"/>
      <c r="POC42" s="1"/>
      <c r="POD42" s="1"/>
      <c r="POE42" s="1"/>
      <c r="POF42" s="1"/>
      <c r="POO42" s="24"/>
      <c r="POT42" s="1"/>
      <c r="POU42" s="140"/>
      <c r="POV42" s="140"/>
      <c r="POW42" s="140"/>
      <c r="POX42" s="1"/>
      <c r="POY42"/>
      <c r="POZ42" s="147"/>
      <c r="PPA42" s="1"/>
      <c r="PPB42" s="1"/>
      <c r="PPC42" s="1"/>
      <c r="PPD42" s="1"/>
      <c r="PPM42" s="24"/>
      <c r="PPR42" s="1"/>
      <c r="PPS42" s="140"/>
      <c r="PPT42" s="140"/>
      <c r="PPU42" s="140"/>
      <c r="PPV42" s="1"/>
      <c r="PPW42"/>
      <c r="PPX42" s="147"/>
      <c r="PPY42" s="1"/>
      <c r="PPZ42" s="1"/>
      <c r="PQA42" s="1"/>
      <c r="PQB42" s="1"/>
      <c r="PQK42" s="24"/>
      <c r="PQP42" s="1"/>
      <c r="PQQ42" s="140"/>
      <c r="PQR42" s="140"/>
      <c r="PQS42" s="140"/>
      <c r="PQT42" s="1"/>
      <c r="PQU42"/>
      <c r="PQV42" s="147"/>
      <c r="PQW42" s="1"/>
      <c r="PQX42" s="1"/>
      <c r="PQY42" s="1"/>
      <c r="PQZ42" s="1"/>
      <c r="PRI42" s="24"/>
      <c r="PRN42" s="1"/>
      <c r="PRO42" s="140"/>
      <c r="PRP42" s="140"/>
      <c r="PRQ42" s="140"/>
      <c r="PRR42" s="1"/>
      <c r="PRS42"/>
      <c r="PRT42" s="147"/>
      <c r="PRU42" s="1"/>
      <c r="PRV42" s="1"/>
      <c r="PRW42" s="1"/>
      <c r="PRX42" s="1"/>
      <c r="PSG42" s="24"/>
      <c r="PSL42" s="1"/>
      <c r="PSM42" s="140"/>
      <c r="PSN42" s="140"/>
      <c r="PSO42" s="140"/>
      <c r="PSP42" s="1"/>
      <c r="PSQ42"/>
      <c r="PSR42" s="147"/>
      <c r="PSS42" s="1"/>
      <c r="PST42" s="1"/>
      <c r="PSU42" s="1"/>
      <c r="PSV42" s="1"/>
      <c r="PTE42" s="24"/>
      <c r="PTJ42" s="1"/>
      <c r="PTK42" s="140"/>
      <c r="PTL42" s="140"/>
      <c r="PTM42" s="140"/>
      <c r="PTN42" s="1"/>
      <c r="PTO42"/>
      <c r="PTP42" s="147"/>
      <c r="PTQ42" s="1"/>
      <c r="PTR42" s="1"/>
      <c r="PTS42" s="1"/>
      <c r="PTT42" s="1"/>
      <c r="PUC42" s="24"/>
      <c r="PUH42" s="1"/>
      <c r="PUI42" s="140"/>
      <c r="PUJ42" s="140"/>
      <c r="PUK42" s="140"/>
      <c r="PUL42" s="1"/>
      <c r="PUM42"/>
      <c r="PUN42" s="147"/>
      <c r="PUO42" s="1"/>
      <c r="PUP42" s="1"/>
      <c r="PUQ42" s="1"/>
      <c r="PUR42" s="1"/>
      <c r="PVA42" s="24"/>
      <c r="PVF42" s="1"/>
      <c r="PVG42" s="140"/>
      <c r="PVH42" s="140"/>
      <c r="PVI42" s="140"/>
      <c r="PVJ42" s="1"/>
      <c r="PVK42"/>
      <c r="PVL42" s="147"/>
      <c r="PVM42" s="1"/>
      <c r="PVN42" s="1"/>
      <c r="PVO42" s="1"/>
      <c r="PVP42" s="1"/>
      <c r="PVY42" s="24"/>
      <c r="PWD42" s="1"/>
      <c r="PWE42" s="140"/>
      <c r="PWF42" s="140"/>
      <c r="PWG42" s="140"/>
      <c r="PWH42" s="1"/>
      <c r="PWI42"/>
      <c r="PWJ42" s="147"/>
      <c r="PWK42" s="1"/>
      <c r="PWL42" s="1"/>
      <c r="PWM42" s="1"/>
      <c r="PWN42" s="1"/>
      <c r="PWW42" s="24"/>
      <c r="PXB42" s="1"/>
      <c r="PXC42" s="140"/>
      <c r="PXD42" s="140"/>
      <c r="PXE42" s="140"/>
      <c r="PXF42" s="1"/>
      <c r="PXG42"/>
      <c r="PXH42" s="147"/>
      <c r="PXI42" s="1"/>
      <c r="PXJ42" s="1"/>
      <c r="PXK42" s="1"/>
      <c r="PXL42" s="1"/>
      <c r="PXU42" s="24"/>
      <c r="PXZ42" s="1"/>
      <c r="PYA42" s="140"/>
      <c r="PYB42" s="140"/>
      <c r="PYC42" s="140"/>
      <c r="PYD42" s="1"/>
      <c r="PYE42"/>
      <c r="PYF42" s="147"/>
      <c r="PYG42" s="1"/>
      <c r="PYH42" s="1"/>
      <c r="PYI42" s="1"/>
      <c r="PYJ42" s="1"/>
      <c r="PYS42" s="24"/>
      <c r="PYX42" s="1"/>
      <c r="PYY42" s="140"/>
      <c r="PYZ42" s="140"/>
      <c r="PZA42" s="140"/>
      <c r="PZB42" s="1"/>
      <c r="PZC42"/>
      <c r="PZD42" s="147"/>
      <c r="PZE42" s="1"/>
      <c r="PZF42" s="1"/>
      <c r="PZG42" s="1"/>
      <c r="PZH42" s="1"/>
      <c r="PZQ42" s="24"/>
      <c r="PZV42" s="1"/>
      <c r="PZW42" s="140"/>
      <c r="PZX42" s="140"/>
      <c r="PZY42" s="140"/>
      <c r="PZZ42" s="1"/>
      <c r="QAA42"/>
      <c r="QAB42" s="147"/>
      <c r="QAC42" s="1"/>
      <c r="QAD42" s="1"/>
      <c r="QAE42" s="1"/>
      <c r="QAF42" s="1"/>
      <c r="QAO42" s="24"/>
      <c r="QAT42" s="1"/>
      <c r="QAU42" s="140"/>
      <c r="QAV42" s="140"/>
      <c r="QAW42" s="140"/>
      <c r="QAX42" s="1"/>
      <c r="QAY42"/>
      <c r="QAZ42" s="147"/>
      <c r="QBA42" s="1"/>
      <c r="QBB42" s="1"/>
      <c r="QBC42" s="1"/>
      <c r="QBD42" s="1"/>
      <c r="QBM42" s="24"/>
      <c r="QBR42" s="1"/>
      <c r="QBS42" s="140"/>
      <c r="QBT42" s="140"/>
      <c r="QBU42" s="140"/>
      <c r="QBV42" s="1"/>
      <c r="QBW42"/>
      <c r="QBX42" s="147"/>
      <c r="QBY42" s="1"/>
      <c r="QBZ42" s="1"/>
      <c r="QCA42" s="1"/>
      <c r="QCB42" s="1"/>
      <c r="QCK42" s="24"/>
      <c r="QCP42" s="1"/>
      <c r="QCQ42" s="140"/>
      <c r="QCR42" s="140"/>
      <c r="QCS42" s="140"/>
      <c r="QCT42" s="1"/>
      <c r="QCU42"/>
      <c r="QCV42" s="147"/>
      <c r="QCW42" s="1"/>
      <c r="QCX42" s="1"/>
      <c r="QCY42" s="1"/>
      <c r="QCZ42" s="1"/>
      <c r="QDI42" s="24"/>
      <c r="QDN42" s="1"/>
      <c r="QDO42" s="140"/>
      <c r="QDP42" s="140"/>
      <c r="QDQ42" s="140"/>
      <c r="QDR42" s="1"/>
      <c r="QDS42"/>
      <c r="QDT42" s="147"/>
      <c r="QDU42" s="1"/>
      <c r="QDV42" s="1"/>
      <c r="QDW42" s="1"/>
      <c r="QDX42" s="1"/>
      <c r="QEG42" s="24"/>
      <c r="QEL42" s="1"/>
      <c r="QEM42" s="140"/>
      <c r="QEN42" s="140"/>
      <c r="QEO42" s="140"/>
      <c r="QEP42" s="1"/>
      <c r="QEQ42"/>
      <c r="QER42" s="147"/>
      <c r="QES42" s="1"/>
      <c r="QET42" s="1"/>
      <c r="QEU42" s="1"/>
      <c r="QEV42" s="1"/>
      <c r="QFE42" s="24"/>
      <c r="QFJ42" s="1"/>
      <c r="QFK42" s="140"/>
      <c r="QFL42" s="140"/>
      <c r="QFM42" s="140"/>
      <c r="QFN42" s="1"/>
      <c r="QFO42"/>
      <c r="QFP42" s="147"/>
      <c r="QFQ42" s="1"/>
      <c r="QFR42" s="1"/>
      <c r="QFS42" s="1"/>
      <c r="QFT42" s="1"/>
      <c r="QGC42" s="24"/>
      <c r="QGH42" s="1"/>
      <c r="QGI42" s="140"/>
      <c r="QGJ42" s="140"/>
      <c r="QGK42" s="140"/>
      <c r="QGL42" s="1"/>
      <c r="QGM42"/>
      <c r="QGN42" s="147"/>
      <c r="QGO42" s="1"/>
      <c r="QGP42" s="1"/>
      <c r="QGQ42" s="1"/>
      <c r="QGR42" s="1"/>
      <c r="QHA42" s="24"/>
      <c r="QHF42" s="1"/>
      <c r="QHG42" s="140"/>
      <c r="QHH42" s="140"/>
      <c r="QHI42" s="140"/>
      <c r="QHJ42" s="1"/>
      <c r="QHK42"/>
      <c r="QHL42" s="147"/>
      <c r="QHM42" s="1"/>
      <c r="QHN42" s="1"/>
      <c r="QHO42" s="1"/>
      <c r="QHP42" s="1"/>
      <c r="QHY42" s="24"/>
      <c r="QID42" s="1"/>
      <c r="QIE42" s="140"/>
      <c r="QIF42" s="140"/>
      <c r="QIG42" s="140"/>
      <c r="QIH42" s="1"/>
      <c r="QII42"/>
      <c r="QIJ42" s="147"/>
      <c r="QIK42" s="1"/>
      <c r="QIL42" s="1"/>
      <c r="QIM42" s="1"/>
      <c r="QIN42" s="1"/>
      <c r="QIW42" s="24"/>
      <c r="QJB42" s="1"/>
      <c r="QJC42" s="140"/>
      <c r="QJD42" s="140"/>
      <c r="QJE42" s="140"/>
      <c r="QJF42" s="1"/>
      <c r="QJG42"/>
      <c r="QJH42" s="147"/>
      <c r="QJI42" s="1"/>
      <c r="QJJ42" s="1"/>
      <c r="QJK42" s="1"/>
      <c r="QJL42" s="1"/>
      <c r="QJU42" s="24"/>
      <c r="QJZ42" s="1"/>
      <c r="QKA42" s="140"/>
      <c r="QKB42" s="140"/>
      <c r="QKC42" s="140"/>
      <c r="QKD42" s="1"/>
      <c r="QKE42"/>
      <c r="QKF42" s="147"/>
      <c r="QKG42" s="1"/>
      <c r="QKH42" s="1"/>
      <c r="QKI42" s="1"/>
      <c r="QKJ42" s="1"/>
      <c r="QKS42" s="24"/>
      <c r="QKX42" s="1"/>
      <c r="QKY42" s="140"/>
      <c r="QKZ42" s="140"/>
      <c r="QLA42" s="140"/>
      <c r="QLB42" s="1"/>
      <c r="QLC42"/>
      <c r="QLD42" s="147"/>
      <c r="QLE42" s="1"/>
      <c r="QLF42" s="1"/>
      <c r="QLG42" s="1"/>
      <c r="QLH42" s="1"/>
      <c r="QLQ42" s="24"/>
      <c r="QLV42" s="1"/>
      <c r="QLW42" s="140"/>
      <c r="QLX42" s="140"/>
      <c r="QLY42" s="140"/>
      <c r="QLZ42" s="1"/>
      <c r="QMA42"/>
      <c r="QMB42" s="147"/>
      <c r="QMC42" s="1"/>
      <c r="QMD42" s="1"/>
      <c r="QME42" s="1"/>
      <c r="QMF42" s="1"/>
      <c r="QMO42" s="24"/>
      <c r="QMT42" s="1"/>
      <c r="QMU42" s="140"/>
      <c r="QMV42" s="140"/>
      <c r="QMW42" s="140"/>
      <c r="QMX42" s="1"/>
      <c r="QMY42"/>
      <c r="QMZ42" s="147"/>
      <c r="QNA42" s="1"/>
      <c r="QNB42" s="1"/>
      <c r="QNC42" s="1"/>
      <c r="QND42" s="1"/>
      <c r="QNM42" s="24"/>
      <c r="QNR42" s="1"/>
      <c r="QNS42" s="140"/>
      <c r="QNT42" s="140"/>
      <c r="QNU42" s="140"/>
      <c r="QNV42" s="1"/>
      <c r="QNW42"/>
      <c r="QNX42" s="147"/>
      <c r="QNY42" s="1"/>
      <c r="QNZ42" s="1"/>
      <c r="QOA42" s="1"/>
      <c r="QOB42" s="1"/>
      <c r="QOK42" s="24"/>
      <c r="QOP42" s="1"/>
      <c r="QOQ42" s="140"/>
      <c r="QOR42" s="140"/>
      <c r="QOS42" s="140"/>
      <c r="QOT42" s="1"/>
      <c r="QOU42"/>
      <c r="QOV42" s="147"/>
      <c r="QOW42" s="1"/>
      <c r="QOX42" s="1"/>
      <c r="QOY42" s="1"/>
      <c r="QOZ42" s="1"/>
      <c r="QPI42" s="24"/>
      <c r="QPN42" s="1"/>
      <c r="QPO42" s="140"/>
      <c r="QPP42" s="140"/>
      <c r="QPQ42" s="140"/>
      <c r="QPR42" s="1"/>
      <c r="QPS42"/>
      <c r="QPT42" s="147"/>
      <c r="QPU42" s="1"/>
      <c r="QPV42" s="1"/>
      <c r="QPW42" s="1"/>
      <c r="QPX42" s="1"/>
      <c r="QQG42" s="24"/>
      <c r="QQL42" s="1"/>
      <c r="QQM42" s="140"/>
      <c r="QQN42" s="140"/>
      <c r="QQO42" s="140"/>
      <c r="QQP42" s="1"/>
      <c r="QQQ42"/>
      <c r="QQR42" s="147"/>
      <c r="QQS42" s="1"/>
      <c r="QQT42" s="1"/>
      <c r="QQU42" s="1"/>
      <c r="QQV42" s="1"/>
      <c r="QRE42" s="24"/>
      <c r="QRJ42" s="1"/>
      <c r="QRK42" s="140"/>
      <c r="QRL42" s="140"/>
      <c r="QRM42" s="140"/>
      <c r="QRN42" s="1"/>
      <c r="QRO42"/>
      <c r="QRP42" s="147"/>
      <c r="QRQ42" s="1"/>
      <c r="QRR42" s="1"/>
      <c r="QRS42" s="1"/>
      <c r="QRT42" s="1"/>
      <c r="QSC42" s="24"/>
      <c r="QSH42" s="1"/>
      <c r="QSI42" s="140"/>
      <c r="QSJ42" s="140"/>
      <c r="QSK42" s="140"/>
      <c r="QSL42" s="1"/>
      <c r="QSM42"/>
      <c r="QSN42" s="147"/>
      <c r="QSO42" s="1"/>
      <c r="QSP42" s="1"/>
      <c r="QSQ42" s="1"/>
      <c r="QSR42" s="1"/>
      <c r="QTA42" s="24"/>
      <c r="QTF42" s="1"/>
      <c r="QTG42" s="140"/>
      <c r="QTH42" s="140"/>
      <c r="QTI42" s="140"/>
      <c r="QTJ42" s="1"/>
      <c r="QTK42"/>
      <c r="QTL42" s="147"/>
      <c r="QTM42" s="1"/>
      <c r="QTN42" s="1"/>
      <c r="QTO42" s="1"/>
      <c r="QTP42" s="1"/>
      <c r="QTY42" s="24"/>
      <c r="QUD42" s="1"/>
      <c r="QUE42" s="140"/>
      <c r="QUF42" s="140"/>
      <c r="QUG42" s="140"/>
      <c r="QUH42" s="1"/>
      <c r="QUI42"/>
      <c r="QUJ42" s="147"/>
      <c r="QUK42" s="1"/>
      <c r="QUL42" s="1"/>
      <c r="QUM42" s="1"/>
      <c r="QUN42" s="1"/>
      <c r="QUW42" s="24"/>
      <c r="QVB42" s="1"/>
      <c r="QVC42" s="140"/>
      <c r="QVD42" s="140"/>
      <c r="QVE42" s="140"/>
      <c r="QVF42" s="1"/>
      <c r="QVG42"/>
      <c r="QVH42" s="147"/>
      <c r="QVI42" s="1"/>
      <c r="QVJ42" s="1"/>
      <c r="QVK42" s="1"/>
      <c r="QVL42" s="1"/>
      <c r="QVU42" s="24"/>
      <c r="QVZ42" s="1"/>
      <c r="QWA42" s="140"/>
      <c r="QWB42" s="140"/>
      <c r="QWC42" s="140"/>
      <c r="QWD42" s="1"/>
      <c r="QWE42"/>
      <c r="QWF42" s="147"/>
      <c r="QWG42" s="1"/>
      <c r="QWH42" s="1"/>
      <c r="QWI42" s="1"/>
      <c r="QWJ42" s="1"/>
      <c r="QWS42" s="24"/>
      <c r="QWX42" s="1"/>
      <c r="QWY42" s="140"/>
      <c r="QWZ42" s="140"/>
      <c r="QXA42" s="140"/>
      <c r="QXB42" s="1"/>
      <c r="QXC42"/>
      <c r="QXD42" s="147"/>
      <c r="QXE42" s="1"/>
      <c r="QXF42" s="1"/>
      <c r="QXG42" s="1"/>
      <c r="QXH42" s="1"/>
      <c r="QXQ42" s="24"/>
      <c r="QXV42" s="1"/>
      <c r="QXW42" s="140"/>
      <c r="QXX42" s="140"/>
      <c r="QXY42" s="140"/>
      <c r="QXZ42" s="1"/>
      <c r="QYA42"/>
      <c r="QYB42" s="147"/>
      <c r="QYC42" s="1"/>
      <c r="QYD42" s="1"/>
      <c r="QYE42" s="1"/>
      <c r="QYF42" s="1"/>
      <c r="QYO42" s="24"/>
      <c r="QYT42" s="1"/>
      <c r="QYU42" s="140"/>
      <c r="QYV42" s="140"/>
      <c r="QYW42" s="140"/>
      <c r="QYX42" s="1"/>
      <c r="QYY42"/>
      <c r="QYZ42" s="147"/>
      <c r="QZA42" s="1"/>
      <c r="QZB42" s="1"/>
      <c r="QZC42" s="1"/>
      <c r="QZD42" s="1"/>
      <c r="QZM42" s="24"/>
      <c r="QZR42" s="1"/>
      <c r="QZS42" s="140"/>
      <c r="QZT42" s="140"/>
      <c r="QZU42" s="140"/>
      <c r="QZV42" s="1"/>
      <c r="QZW42"/>
      <c r="QZX42" s="147"/>
      <c r="QZY42" s="1"/>
      <c r="QZZ42" s="1"/>
      <c r="RAA42" s="1"/>
      <c r="RAB42" s="1"/>
      <c r="RAK42" s="24"/>
      <c r="RAP42" s="1"/>
      <c r="RAQ42" s="140"/>
      <c r="RAR42" s="140"/>
      <c r="RAS42" s="140"/>
      <c r="RAT42" s="1"/>
      <c r="RAU42"/>
      <c r="RAV42" s="147"/>
      <c r="RAW42" s="1"/>
      <c r="RAX42" s="1"/>
      <c r="RAY42" s="1"/>
      <c r="RAZ42" s="1"/>
      <c r="RBI42" s="24"/>
      <c r="RBN42" s="1"/>
      <c r="RBO42" s="140"/>
      <c r="RBP42" s="140"/>
      <c r="RBQ42" s="140"/>
      <c r="RBR42" s="1"/>
      <c r="RBS42"/>
      <c r="RBT42" s="147"/>
      <c r="RBU42" s="1"/>
      <c r="RBV42" s="1"/>
      <c r="RBW42" s="1"/>
      <c r="RBX42" s="1"/>
      <c r="RCG42" s="24"/>
      <c r="RCL42" s="1"/>
      <c r="RCM42" s="140"/>
      <c r="RCN42" s="140"/>
      <c r="RCO42" s="140"/>
      <c r="RCP42" s="1"/>
      <c r="RCQ42"/>
      <c r="RCR42" s="147"/>
      <c r="RCS42" s="1"/>
      <c r="RCT42" s="1"/>
      <c r="RCU42" s="1"/>
      <c r="RCV42" s="1"/>
      <c r="RDE42" s="24"/>
      <c r="RDJ42" s="1"/>
      <c r="RDK42" s="140"/>
      <c r="RDL42" s="140"/>
      <c r="RDM42" s="140"/>
      <c r="RDN42" s="1"/>
      <c r="RDO42"/>
      <c r="RDP42" s="147"/>
      <c r="RDQ42" s="1"/>
      <c r="RDR42" s="1"/>
      <c r="RDS42" s="1"/>
      <c r="RDT42" s="1"/>
      <c r="REC42" s="24"/>
      <c r="REH42" s="1"/>
      <c r="REI42" s="140"/>
      <c r="REJ42" s="140"/>
      <c r="REK42" s="140"/>
      <c r="REL42" s="1"/>
      <c r="REM42"/>
      <c r="REN42" s="147"/>
      <c r="REO42" s="1"/>
      <c r="REP42" s="1"/>
      <c r="REQ42" s="1"/>
      <c r="RER42" s="1"/>
      <c r="RFA42" s="24"/>
      <c r="RFF42" s="1"/>
      <c r="RFG42" s="140"/>
      <c r="RFH42" s="140"/>
      <c r="RFI42" s="140"/>
      <c r="RFJ42" s="1"/>
      <c r="RFK42"/>
      <c r="RFL42" s="147"/>
      <c r="RFM42" s="1"/>
      <c r="RFN42" s="1"/>
      <c r="RFO42" s="1"/>
      <c r="RFP42" s="1"/>
      <c r="RFY42" s="24"/>
      <c r="RGD42" s="1"/>
      <c r="RGE42" s="140"/>
      <c r="RGF42" s="140"/>
      <c r="RGG42" s="140"/>
      <c r="RGH42" s="1"/>
      <c r="RGI42"/>
      <c r="RGJ42" s="147"/>
      <c r="RGK42" s="1"/>
      <c r="RGL42" s="1"/>
      <c r="RGM42" s="1"/>
      <c r="RGN42" s="1"/>
      <c r="RGW42" s="24"/>
      <c r="RHB42" s="1"/>
      <c r="RHC42" s="140"/>
      <c r="RHD42" s="140"/>
      <c r="RHE42" s="140"/>
      <c r="RHF42" s="1"/>
      <c r="RHG42"/>
      <c r="RHH42" s="147"/>
      <c r="RHI42" s="1"/>
      <c r="RHJ42" s="1"/>
      <c r="RHK42" s="1"/>
      <c r="RHL42" s="1"/>
      <c r="RHU42" s="24"/>
      <c r="RHZ42" s="1"/>
      <c r="RIA42" s="140"/>
      <c r="RIB42" s="140"/>
      <c r="RIC42" s="140"/>
      <c r="RID42" s="1"/>
      <c r="RIE42"/>
      <c r="RIF42" s="147"/>
      <c r="RIG42" s="1"/>
      <c r="RIH42" s="1"/>
      <c r="RII42" s="1"/>
      <c r="RIJ42" s="1"/>
      <c r="RIS42" s="24"/>
      <c r="RIX42" s="1"/>
      <c r="RIY42" s="140"/>
      <c r="RIZ42" s="140"/>
      <c r="RJA42" s="140"/>
      <c r="RJB42" s="1"/>
      <c r="RJC42"/>
      <c r="RJD42" s="147"/>
      <c r="RJE42" s="1"/>
      <c r="RJF42" s="1"/>
      <c r="RJG42" s="1"/>
      <c r="RJH42" s="1"/>
      <c r="RJQ42" s="24"/>
      <c r="RJV42" s="1"/>
      <c r="RJW42" s="140"/>
      <c r="RJX42" s="140"/>
      <c r="RJY42" s="140"/>
      <c r="RJZ42" s="1"/>
      <c r="RKA42"/>
      <c r="RKB42" s="147"/>
      <c r="RKC42" s="1"/>
      <c r="RKD42" s="1"/>
      <c r="RKE42" s="1"/>
      <c r="RKF42" s="1"/>
      <c r="RKO42" s="24"/>
      <c r="RKT42" s="1"/>
      <c r="RKU42" s="140"/>
      <c r="RKV42" s="140"/>
      <c r="RKW42" s="140"/>
      <c r="RKX42" s="1"/>
      <c r="RKY42"/>
      <c r="RKZ42" s="147"/>
      <c r="RLA42" s="1"/>
      <c r="RLB42" s="1"/>
      <c r="RLC42" s="1"/>
      <c r="RLD42" s="1"/>
      <c r="RLM42" s="24"/>
      <c r="RLR42" s="1"/>
      <c r="RLS42" s="140"/>
      <c r="RLT42" s="140"/>
      <c r="RLU42" s="140"/>
      <c r="RLV42" s="1"/>
      <c r="RLW42"/>
      <c r="RLX42" s="147"/>
      <c r="RLY42" s="1"/>
      <c r="RLZ42" s="1"/>
      <c r="RMA42" s="1"/>
      <c r="RMB42" s="1"/>
      <c r="RMK42" s="24"/>
      <c r="RMP42" s="1"/>
      <c r="RMQ42" s="140"/>
      <c r="RMR42" s="140"/>
      <c r="RMS42" s="140"/>
      <c r="RMT42" s="1"/>
      <c r="RMU42"/>
      <c r="RMV42" s="147"/>
      <c r="RMW42" s="1"/>
      <c r="RMX42" s="1"/>
      <c r="RMY42" s="1"/>
      <c r="RMZ42" s="1"/>
      <c r="RNI42" s="24"/>
      <c r="RNN42" s="1"/>
      <c r="RNO42" s="140"/>
      <c r="RNP42" s="140"/>
      <c r="RNQ42" s="140"/>
      <c r="RNR42" s="1"/>
      <c r="RNS42"/>
      <c r="RNT42" s="147"/>
      <c r="RNU42" s="1"/>
      <c r="RNV42" s="1"/>
      <c r="RNW42" s="1"/>
      <c r="RNX42" s="1"/>
      <c r="ROG42" s="24"/>
      <c r="ROL42" s="1"/>
      <c r="ROM42" s="140"/>
      <c r="RON42" s="140"/>
      <c r="ROO42" s="140"/>
      <c r="ROP42" s="1"/>
      <c r="ROQ42"/>
      <c r="ROR42" s="147"/>
      <c r="ROS42" s="1"/>
      <c r="ROT42" s="1"/>
      <c r="ROU42" s="1"/>
      <c r="ROV42" s="1"/>
      <c r="RPE42" s="24"/>
      <c r="RPJ42" s="1"/>
      <c r="RPK42" s="140"/>
      <c r="RPL42" s="140"/>
      <c r="RPM42" s="140"/>
      <c r="RPN42" s="1"/>
      <c r="RPO42"/>
      <c r="RPP42" s="147"/>
      <c r="RPQ42" s="1"/>
      <c r="RPR42" s="1"/>
      <c r="RPS42" s="1"/>
      <c r="RPT42" s="1"/>
      <c r="RQC42" s="24"/>
      <c r="RQH42" s="1"/>
      <c r="RQI42" s="140"/>
      <c r="RQJ42" s="140"/>
      <c r="RQK42" s="140"/>
      <c r="RQL42" s="1"/>
      <c r="RQM42"/>
      <c r="RQN42" s="147"/>
      <c r="RQO42" s="1"/>
      <c r="RQP42" s="1"/>
      <c r="RQQ42" s="1"/>
      <c r="RQR42" s="1"/>
      <c r="RRA42" s="24"/>
      <c r="RRF42" s="1"/>
      <c r="RRG42" s="140"/>
      <c r="RRH42" s="140"/>
      <c r="RRI42" s="140"/>
      <c r="RRJ42" s="1"/>
      <c r="RRK42"/>
      <c r="RRL42" s="147"/>
      <c r="RRM42" s="1"/>
      <c r="RRN42" s="1"/>
      <c r="RRO42" s="1"/>
      <c r="RRP42" s="1"/>
      <c r="RRY42" s="24"/>
      <c r="RSD42" s="1"/>
      <c r="RSE42" s="140"/>
      <c r="RSF42" s="140"/>
      <c r="RSG42" s="140"/>
      <c r="RSH42" s="1"/>
      <c r="RSI42"/>
      <c r="RSJ42" s="147"/>
      <c r="RSK42" s="1"/>
      <c r="RSL42" s="1"/>
      <c r="RSM42" s="1"/>
      <c r="RSN42" s="1"/>
      <c r="RSW42" s="24"/>
      <c r="RTB42" s="1"/>
      <c r="RTC42" s="140"/>
      <c r="RTD42" s="140"/>
      <c r="RTE42" s="140"/>
      <c r="RTF42" s="1"/>
      <c r="RTG42"/>
      <c r="RTH42" s="147"/>
      <c r="RTI42" s="1"/>
      <c r="RTJ42" s="1"/>
      <c r="RTK42" s="1"/>
      <c r="RTL42" s="1"/>
      <c r="RTU42" s="24"/>
      <c r="RTZ42" s="1"/>
      <c r="RUA42" s="140"/>
      <c r="RUB42" s="140"/>
      <c r="RUC42" s="140"/>
      <c r="RUD42" s="1"/>
      <c r="RUE42"/>
      <c r="RUF42" s="147"/>
      <c r="RUG42" s="1"/>
      <c r="RUH42" s="1"/>
      <c r="RUI42" s="1"/>
      <c r="RUJ42" s="1"/>
      <c r="RUS42" s="24"/>
      <c r="RUX42" s="1"/>
      <c r="RUY42" s="140"/>
      <c r="RUZ42" s="140"/>
      <c r="RVA42" s="140"/>
      <c r="RVB42" s="1"/>
      <c r="RVC42"/>
      <c r="RVD42" s="147"/>
      <c r="RVE42" s="1"/>
      <c r="RVF42" s="1"/>
      <c r="RVG42" s="1"/>
      <c r="RVH42" s="1"/>
      <c r="RVQ42" s="24"/>
      <c r="RVV42" s="1"/>
      <c r="RVW42" s="140"/>
      <c r="RVX42" s="140"/>
      <c r="RVY42" s="140"/>
      <c r="RVZ42" s="1"/>
      <c r="RWA42"/>
      <c r="RWB42" s="147"/>
      <c r="RWC42" s="1"/>
      <c r="RWD42" s="1"/>
      <c r="RWE42" s="1"/>
      <c r="RWF42" s="1"/>
      <c r="RWO42" s="24"/>
      <c r="RWT42" s="1"/>
      <c r="RWU42" s="140"/>
      <c r="RWV42" s="140"/>
      <c r="RWW42" s="140"/>
      <c r="RWX42" s="1"/>
      <c r="RWY42"/>
      <c r="RWZ42" s="147"/>
      <c r="RXA42" s="1"/>
      <c r="RXB42" s="1"/>
      <c r="RXC42" s="1"/>
      <c r="RXD42" s="1"/>
      <c r="RXM42" s="24"/>
      <c r="RXR42" s="1"/>
      <c r="RXS42" s="140"/>
      <c r="RXT42" s="140"/>
      <c r="RXU42" s="140"/>
      <c r="RXV42" s="1"/>
      <c r="RXW42"/>
      <c r="RXX42" s="147"/>
      <c r="RXY42" s="1"/>
      <c r="RXZ42" s="1"/>
      <c r="RYA42" s="1"/>
      <c r="RYB42" s="1"/>
      <c r="RYK42" s="24"/>
      <c r="RYP42" s="1"/>
      <c r="RYQ42" s="140"/>
      <c r="RYR42" s="140"/>
      <c r="RYS42" s="140"/>
      <c r="RYT42" s="1"/>
      <c r="RYU42"/>
      <c r="RYV42" s="147"/>
      <c r="RYW42" s="1"/>
      <c r="RYX42" s="1"/>
      <c r="RYY42" s="1"/>
      <c r="RYZ42" s="1"/>
      <c r="RZI42" s="24"/>
      <c r="RZN42" s="1"/>
      <c r="RZO42" s="140"/>
      <c r="RZP42" s="140"/>
      <c r="RZQ42" s="140"/>
      <c r="RZR42" s="1"/>
      <c r="RZS42"/>
      <c r="RZT42" s="147"/>
      <c r="RZU42" s="1"/>
      <c r="RZV42" s="1"/>
      <c r="RZW42" s="1"/>
      <c r="RZX42" s="1"/>
      <c r="SAG42" s="24"/>
      <c r="SAL42" s="1"/>
      <c r="SAM42" s="140"/>
      <c r="SAN42" s="140"/>
      <c r="SAO42" s="140"/>
      <c r="SAP42" s="1"/>
      <c r="SAQ42"/>
      <c r="SAR42" s="147"/>
      <c r="SAS42" s="1"/>
      <c r="SAT42" s="1"/>
      <c r="SAU42" s="1"/>
      <c r="SAV42" s="1"/>
      <c r="SBE42" s="24"/>
      <c r="SBJ42" s="1"/>
      <c r="SBK42" s="140"/>
      <c r="SBL42" s="140"/>
      <c r="SBM42" s="140"/>
      <c r="SBN42" s="1"/>
      <c r="SBO42"/>
      <c r="SBP42" s="147"/>
      <c r="SBQ42" s="1"/>
      <c r="SBR42" s="1"/>
      <c r="SBS42" s="1"/>
      <c r="SBT42" s="1"/>
      <c r="SCC42" s="24"/>
      <c r="SCH42" s="1"/>
      <c r="SCI42" s="140"/>
      <c r="SCJ42" s="140"/>
      <c r="SCK42" s="140"/>
      <c r="SCL42" s="1"/>
      <c r="SCM42"/>
      <c r="SCN42" s="147"/>
      <c r="SCO42" s="1"/>
      <c r="SCP42" s="1"/>
      <c r="SCQ42" s="1"/>
      <c r="SCR42" s="1"/>
      <c r="SDA42" s="24"/>
      <c r="SDF42" s="1"/>
      <c r="SDG42" s="140"/>
      <c r="SDH42" s="140"/>
      <c r="SDI42" s="140"/>
      <c r="SDJ42" s="1"/>
      <c r="SDK42"/>
      <c r="SDL42" s="147"/>
      <c r="SDM42" s="1"/>
      <c r="SDN42" s="1"/>
      <c r="SDO42" s="1"/>
      <c r="SDP42" s="1"/>
      <c r="SDY42" s="24"/>
      <c r="SED42" s="1"/>
      <c r="SEE42" s="140"/>
      <c r="SEF42" s="140"/>
      <c r="SEG42" s="140"/>
      <c r="SEH42" s="1"/>
      <c r="SEI42"/>
      <c r="SEJ42" s="147"/>
      <c r="SEK42" s="1"/>
      <c r="SEL42" s="1"/>
      <c r="SEM42" s="1"/>
      <c r="SEN42" s="1"/>
      <c r="SEW42" s="24"/>
      <c r="SFB42" s="1"/>
      <c r="SFC42" s="140"/>
      <c r="SFD42" s="140"/>
      <c r="SFE42" s="140"/>
      <c r="SFF42" s="1"/>
      <c r="SFG42"/>
      <c r="SFH42" s="147"/>
      <c r="SFI42" s="1"/>
      <c r="SFJ42" s="1"/>
      <c r="SFK42" s="1"/>
      <c r="SFL42" s="1"/>
      <c r="SFU42" s="24"/>
      <c r="SFZ42" s="1"/>
      <c r="SGA42" s="140"/>
      <c r="SGB42" s="140"/>
      <c r="SGC42" s="140"/>
      <c r="SGD42" s="1"/>
      <c r="SGE42"/>
      <c r="SGF42" s="147"/>
      <c r="SGG42" s="1"/>
      <c r="SGH42" s="1"/>
      <c r="SGI42" s="1"/>
      <c r="SGJ42" s="1"/>
      <c r="SGS42" s="24"/>
      <c r="SGX42" s="1"/>
      <c r="SGY42" s="140"/>
      <c r="SGZ42" s="140"/>
      <c r="SHA42" s="140"/>
      <c r="SHB42" s="1"/>
      <c r="SHC42"/>
      <c r="SHD42" s="147"/>
      <c r="SHE42" s="1"/>
      <c r="SHF42" s="1"/>
      <c r="SHG42" s="1"/>
      <c r="SHH42" s="1"/>
      <c r="SHQ42" s="24"/>
      <c r="SHV42" s="1"/>
      <c r="SHW42" s="140"/>
      <c r="SHX42" s="140"/>
      <c r="SHY42" s="140"/>
      <c r="SHZ42" s="1"/>
      <c r="SIA42"/>
      <c r="SIB42" s="147"/>
      <c r="SIC42" s="1"/>
      <c r="SID42" s="1"/>
      <c r="SIE42" s="1"/>
      <c r="SIF42" s="1"/>
      <c r="SIO42" s="24"/>
      <c r="SIT42" s="1"/>
      <c r="SIU42" s="140"/>
      <c r="SIV42" s="140"/>
      <c r="SIW42" s="140"/>
      <c r="SIX42" s="1"/>
      <c r="SIY42"/>
      <c r="SIZ42" s="147"/>
      <c r="SJA42" s="1"/>
      <c r="SJB42" s="1"/>
      <c r="SJC42" s="1"/>
      <c r="SJD42" s="1"/>
      <c r="SJM42" s="24"/>
      <c r="SJR42" s="1"/>
      <c r="SJS42" s="140"/>
      <c r="SJT42" s="140"/>
      <c r="SJU42" s="140"/>
      <c r="SJV42" s="1"/>
      <c r="SJW42"/>
      <c r="SJX42" s="147"/>
      <c r="SJY42" s="1"/>
      <c r="SJZ42" s="1"/>
      <c r="SKA42" s="1"/>
      <c r="SKB42" s="1"/>
      <c r="SKK42" s="24"/>
      <c r="SKP42" s="1"/>
      <c r="SKQ42" s="140"/>
      <c r="SKR42" s="140"/>
      <c r="SKS42" s="140"/>
      <c r="SKT42" s="1"/>
      <c r="SKU42"/>
      <c r="SKV42" s="147"/>
      <c r="SKW42" s="1"/>
      <c r="SKX42" s="1"/>
      <c r="SKY42" s="1"/>
      <c r="SKZ42" s="1"/>
      <c r="SLI42" s="24"/>
      <c r="SLN42" s="1"/>
      <c r="SLO42" s="140"/>
      <c r="SLP42" s="140"/>
      <c r="SLQ42" s="140"/>
      <c r="SLR42" s="1"/>
      <c r="SLS42"/>
      <c r="SLT42" s="147"/>
      <c r="SLU42" s="1"/>
      <c r="SLV42" s="1"/>
      <c r="SLW42" s="1"/>
      <c r="SLX42" s="1"/>
      <c r="SMG42" s="24"/>
      <c r="SML42" s="1"/>
      <c r="SMM42" s="140"/>
      <c r="SMN42" s="140"/>
      <c r="SMO42" s="140"/>
      <c r="SMP42" s="1"/>
      <c r="SMQ42"/>
      <c r="SMR42" s="147"/>
      <c r="SMS42" s="1"/>
      <c r="SMT42" s="1"/>
      <c r="SMU42" s="1"/>
      <c r="SMV42" s="1"/>
      <c r="SNE42" s="24"/>
      <c r="SNJ42" s="1"/>
      <c r="SNK42" s="140"/>
      <c r="SNL42" s="140"/>
      <c r="SNM42" s="140"/>
      <c r="SNN42" s="1"/>
      <c r="SNO42"/>
      <c r="SNP42" s="147"/>
      <c r="SNQ42" s="1"/>
      <c r="SNR42" s="1"/>
      <c r="SNS42" s="1"/>
      <c r="SNT42" s="1"/>
      <c r="SOC42" s="24"/>
      <c r="SOH42" s="1"/>
      <c r="SOI42" s="140"/>
      <c r="SOJ42" s="140"/>
      <c r="SOK42" s="140"/>
      <c r="SOL42" s="1"/>
      <c r="SOM42"/>
      <c r="SON42" s="147"/>
      <c r="SOO42" s="1"/>
      <c r="SOP42" s="1"/>
      <c r="SOQ42" s="1"/>
      <c r="SOR42" s="1"/>
      <c r="SPA42" s="24"/>
      <c r="SPF42" s="1"/>
      <c r="SPG42" s="140"/>
      <c r="SPH42" s="140"/>
      <c r="SPI42" s="140"/>
      <c r="SPJ42" s="1"/>
      <c r="SPK42"/>
      <c r="SPL42" s="147"/>
      <c r="SPM42" s="1"/>
      <c r="SPN42" s="1"/>
      <c r="SPO42" s="1"/>
      <c r="SPP42" s="1"/>
      <c r="SPY42" s="24"/>
      <c r="SQD42" s="1"/>
      <c r="SQE42" s="140"/>
      <c r="SQF42" s="140"/>
      <c r="SQG42" s="140"/>
      <c r="SQH42" s="1"/>
      <c r="SQI42"/>
      <c r="SQJ42" s="147"/>
      <c r="SQK42" s="1"/>
      <c r="SQL42" s="1"/>
      <c r="SQM42" s="1"/>
      <c r="SQN42" s="1"/>
      <c r="SQW42" s="24"/>
      <c r="SRB42" s="1"/>
      <c r="SRC42" s="140"/>
      <c r="SRD42" s="140"/>
      <c r="SRE42" s="140"/>
      <c r="SRF42" s="1"/>
      <c r="SRG42"/>
      <c r="SRH42" s="147"/>
      <c r="SRI42" s="1"/>
      <c r="SRJ42" s="1"/>
      <c r="SRK42" s="1"/>
      <c r="SRL42" s="1"/>
      <c r="SRU42" s="24"/>
      <c r="SRZ42" s="1"/>
      <c r="SSA42" s="140"/>
      <c r="SSB42" s="140"/>
      <c r="SSC42" s="140"/>
      <c r="SSD42" s="1"/>
      <c r="SSE42"/>
      <c r="SSF42" s="147"/>
      <c r="SSG42" s="1"/>
      <c r="SSH42" s="1"/>
      <c r="SSI42" s="1"/>
      <c r="SSJ42" s="1"/>
      <c r="SSS42" s="24"/>
      <c r="SSX42" s="1"/>
      <c r="SSY42" s="140"/>
      <c r="SSZ42" s="140"/>
      <c r="STA42" s="140"/>
      <c r="STB42" s="1"/>
      <c r="STC42"/>
      <c r="STD42" s="147"/>
      <c r="STE42" s="1"/>
      <c r="STF42" s="1"/>
      <c r="STG42" s="1"/>
      <c r="STH42" s="1"/>
      <c r="STQ42" s="24"/>
      <c r="STV42" s="1"/>
      <c r="STW42" s="140"/>
      <c r="STX42" s="140"/>
      <c r="STY42" s="140"/>
      <c r="STZ42" s="1"/>
      <c r="SUA42"/>
      <c r="SUB42" s="147"/>
      <c r="SUC42" s="1"/>
      <c r="SUD42" s="1"/>
      <c r="SUE42" s="1"/>
      <c r="SUF42" s="1"/>
      <c r="SUO42" s="24"/>
      <c r="SUT42" s="1"/>
      <c r="SUU42" s="140"/>
      <c r="SUV42" s="140"/>
      <c r="SUW42" s="140"/>
      <c r="SUX42" s="1"/>
      <c r="SUY42"/>
      <c r="SUZ42" s="147"/>
      <c r="SVA42" s="1"/>
      <c r="SVB42" s="1"/>
      <c r="SVC42" s="1"/>
      <c r="SVD42" s="1"/>
      <c r="SVM42" s="24"/>
      <c r="SVR42" s="1"/>
      <c r="SVS42" s="140"/>
      <c r="SVT42" s="140"/>
      <c r="SVU42" s="140"/>
      <c r="SVV42" s="1"/>
      <c r="SVW42"/>
      <c r="SVX42" s="147"/>
      <c r="SVY42" s="1"/>
      <c r="SVZ42" s="1"/>
      <c r="SWA42" s="1"/>
      <c r="SWB42" s="1"/>
      <c r="SWK42" s="24"/>
      <c r="SWP42" s="1"/>
      <c r="SWQ42" s="140"/>
      <c r="SWR42" s="140"/>
      <c r="SWS42" s="140"/>
      <c r="SWT42" s="1"/>
      <c r="SWU42"/>
      <c r="SWV42" s="147"/>
      <c r="SWW42" s="1"/>
      <c r="SWX42" s="1"/>
      <c r="SWY42" s="1"/>
      <c r="SWZ42" s="1"/>
      <c r="SXI42" s="24"/>
      <c r="SXN42" s="1"/>
      <c r="SXO42" s="140"/>
      <c r="SXP42" s="140"/>
      <c r="SXQ42" s="140"/>
      <c r="SXR42" s="1"/>
      <c r="SXS42"/>
      <c r="SXT42" s="147"/>
      <c r="SXU42" s="1"/>
      <c r="SXV42" s="1"/>
      <c r="SXW42" s="1"/>
      <c r="SXX42" s="1"/>
      <c r="SYG42" s="24"/>
      <c r="SYL42" s="1"/>
      <c r="SYM42" s="140"/>
      <c r="SYN42" s="140"/>
      <c r="SYO42" s="140"/>
      <c r="SYP42" s="1"/>
      <c r="SYQ42"/>
      <c r="SYR42" s="147"/>
      <c r="SYS42" s="1"/>
      <c r="SYT42" s="1"/>
      <c r="SYU42" s="1"/>
      <c r="SYV42" s="1"/>
      <c r="SZE42" s="24"/>
      <c r="SZJ42" s="1"/>
      <c r="SZK42" s="140"/>
      <c r="SZL42" s="140"/>
      <c r="SZM42" s="140"/>
      <c r="SZN42" s="1"/>
      <c r="SZO42"/>
      <c r="SZP42" s="147"/>
      <c r="SZQ42" s="1"/>
      <c r="SZR42" s="1"/>
      <c r="SZS42" s="1"/>
      <c r="SZT42" s="1"/>
      <c r="TAC42" s="24"/>
      <c r="TAH42" s="1"/>
      <c r="TAI42" s="140"/>
      <c r="TAJ42" s="140"/>
      <c r="TAK42" s="140"/>
      <c r="TAL42" s="1"/>
      <c r="TAM42"/>
      <c r="TAN42" s="147"/>
      <c r="TAO42" s="1"/>
      <c r="TAP42" s="1"/>
      <c r="TAQ42" s="1"/>
      <c r="TAR42" s="1"/>
      <c r="TBA42" s="24"/>
      <c r="TBF42" s="1"/>
      <c r="TBG42" s="140"/>
      <c r="TBH42" s="140"/>
      <c r="TBI42" s="140"/>
      <c r="TBJ42" s="1"/>
      <c r="TBK42"/>
      <c r="TBL42" s="147"/>
      <c r="TBM42" s="1"/>
      <c r="TBN42" s="1"/>
      <c r="TBO42" s="1"/>
      <c r="TBP42" s="1"/>
      <c r="TBY42" s="24"/>
      <c r="TCD42" s="1"/>
      <c r="TCE42" s="140"/>
      <c r="TCF42" s="140"/>
      <c r="TCG42" s="140"/>
      <c r="TCH42" s="1"/>
      <c r="TCI42"/>
      <c r="TCJ42" s="147"/>
      <c r="TCK42" s="1"/>
      <c r="TCL42" s="1"/>
      <c r="TCM42" s="1"/>
      <c r="TCN42" s="1"/>
      <c r="TCW42" s="24"/>
      <c r="TDB42" s="1"/>
      <c r="TDC42" s="140"/>
      <c r="TDD42" s="140"/>
      <c r="TDE42" s="140"/>
      <c r="TDF42" s="1"/>
      <c r="TDG42"/>
      <c r="TDH42" s="147"/>
      <c r="TDI42" s="1"/>
      <c r="TDJ42" s="1"/>
      <c r="TDK42" s="1"/>
      <c r="TDL42" s="1"/>
      <c r="TDU42" s="24"/>
      <c r="TDZ42" s="1"/>
      <c r="TEA42" s="140"/>
      <c r="TEB42" s="140"/>
      <c r="TEC42" s="140"/>
      <c r="TED42" s="1"/>
      <c r="TEE42"/>
      <c r="TEF42" s="147"/>
      <c r="TEG42" s="1"/>
      <c r="TEH42" s="1"/>
      <c r="TEI42" s="1"/>
      <c r="TEJ42" s="1"/>
      <c r="TES42" s="24"/>
      <c r="TEX42" s="1"/>
      <c r="TEY42" s="140"/>
      <c r="TEZ42" s="140"/>
      <c r="TFA42" s="140"/>
      <c r="TFB42" s="1"/>
      <c r="TFC42"/>
      <c r="TFD42" s="147"/>
      <c r="TFE42" s="1"/>
      <c r="TFF42" s="1"/>
      <c r="TFG42" s="1"/>
      <c r="TFH42" s="1"/>
      <c r="TFQ42" s="24"/>
      <c r="TFV42" s="1"/>
      <c r="TFW42" s="140"/>
      <c r="TFX42" s="140"/>
      <c r="TFY42" s="140"/>
      <c r="TFZ42" s="1"/>
      <c r="TGA42"/>
      <c r="TGB42" s="147"/>
      <c r="TGC42" s="1"/>
      <c r="TGD42" s="1"/>
      <c r="TGE42" s="1"/>
      <c r="TGF42" s="1"/>
      <c r="TGO42" s="24"/>
      <c r="TGT42" s="1"/>
      <c r="TGU42" s="140"/>
      <c r="TGV42" s="140"/>
      <c r="TGW42" s="140"/>
      <c r="TGX42" s="1"/>
      <c r="TGY42"/>
      <c r="TGZ42" s="147"/>
      <c r="THA42" s="1"/>
      <c r="THB42" s="1"/>
      <c r="THC42" s="1"/>
      <c r="THD42" s="1"/>
      <c r="THM42" s="24"/>
      <c r="THR42" s="1"/>
      <c r="THS42" s="140"/>
      <c r="THT42" s="140"/>
      <c r="THU42" s="140"/>
      <c r="THV42" s="1"/>
      <c r="THW42"/>
      <c r="THX42" s="147"/>
      <c r="THY42" s="1"/>
      <c r="THZ42" s="1"/>
      <c r="TIA42" s="1"/>
      <c r="TIB42" s="1"/>
      <c r="TIK42" s="24"/>
      <c r="TIP42" s="1"/>
      <c r="TIQ42" s="140"/>
      <c r="TIR42" s="140"/>
      <c r="TIS42" s="140"/>
      <c r="TIT42" s="1"/>
      <c r="TIU42"/>
      <c r="TIV42" s="147"/>
      <c r="TIW42" s="1"/>
      <c r="TIX42" s="1"/>
      <c r="TIY42" s="1"/>
      <c r="TIZ42" s="1"/>
      <c r="TJI42" s="24"/>
      <c r="TJN42" s="1"/>
      <c r="TJO42" s="140"/>
      <c r="TJP42" s="140"/>
      <c r="TJQ42" s="140"/>
      <c r="TJR42" s="1"/>
      <c r="TJS42"/>
      <c r="TJT42" s="147"/>
      <c r="TJU42" s="1"/>
      <c r="TJV42" s="1"/>
      <c r="TJW42" s="1"/>
      <c r="TJX42" s="1"/>
      <c r="TKG42" s="24"/>
      <c r="TKL42" s="1"/>
      <c r="TKM42" s="140"/>
      <c r="TKN42" s="140"/>
      <c r="TKO42" s="140"/>
      <c r="TKP42" s="1"/>
      <c r="TKQ42"/>
      <c r="TKR42" s="147"/>
      <c r="TKS42" s="1"/>
      <c r="TKT42" s="1"/>
      <c r="TKU42" s="1"/>
      <c r="TKV42" s="1"/>
      <c r="TLE42" s="24"/>
      <c r="TLJ42" s="1"/>
      <c r="TLK42" s="140"/>
      <c r="TLL42" s="140"/>
      <c r="TLM42" s="140"/>
      <c r="TLN42" s="1"/>
      <c r="TLO42"/>
      <c r="TLP42" s="147"/>
      <c r="TLQ42" s="1"/>
      <c r="TLR42" s="1"/>
      <c r="TLS42" s="1"/>
      <c r="TLT42" s="1"/>
      <c r="TMC42" s="24"/>
      <c r="TMH42" s="1"/>
      <c r="TMI42" s="140"/>
      <c r="TMJ42" s="140"/>
      <c r="TMK42" s="140"/>
      <c r="TML42" s="1"/>
      <c r="TMM42"/>
      <c r="TMN42" s="147"/>
      <c r="TMO42" s="1"/>
      <c r="TMP42" s="1"/>
      <c r="TMQ42" s="1"/>
      <c r="TMR42" s="1"/>
      <c r="TNA42" s="24"/>
      <c r="TNF42" s="1"/>
      <c r="TNG42" s="140"/>
      <c r="TNH42" s="140"/>
      <c r="TNI42" s="140"/>
      <c r="TNJ42" s="1"/>
      <c r="TNK42"/>
      <c r="TNL42" s="147"/>
      <c r="TNM42" s="1"/>
      <c r="TNN42" s="1"/>
      <c r="TNO42" s="1"/>
      <c r="TNP42" s="1"/>
      <c r="TNY42" s="24"/>
      <c r="TOD42" s="1"/>
      <c r="TOE42" s="140"/>
      <c r="TOF42" s="140"/>
      <c r="TOG42" s="140"/>
      <c r="TOH42" s="1"/>
      <c r="TOI42"/>
      <c r="TOJ42" s="147"/>
      <c r="TOK42" s="1"/>
      <c r="TOL42" s="1"/>
      <c r="TOM42" s="1"/>
      <c r="TON42" s="1"/>
      <c r="TOW42" s="24"/>
      <c r="TPB42" s="1"/>
      <c r="TPC42" s="140"/>
      <c r="TPD42" s="140"/>
      <c r="TPE42" s="140"/>
      <c r="TPF42" s="1"/>
      <c r="TPG42"/>
      <c r="TPH42" s="147"/>
      <c r="TPI42" s="1"/>
      <c r="TPJ42" s="1"/>
      <c r="TPK42" s="1"/>
      <c r="TPL42" s="1"/>
      <c r="TPU42" s="24"/>
      <c r="TPZ42" s="1"/>
      <c r="TQA42" s="140"/>
      <c r="TQB42" s="140"/>
      <c r="TQC42" s="140"/>
      <c r="TQD42" s="1"/>
      <c r="TQE42"/>
      <c r="TQF42" s="147"/>
      <c r="TQG42" s="1"/>
      <c r="TQH42" s="1"/>
      <c r="TQI42" s="1"/>
      <c r="TQJ42" s="1"/>
      <c r="TQS42" s="24"/>
      <c r="TQX42" s="1"/>
      <c r="TQY42" s="140"/>
      <c r="TQZ42" s="140"/>
      <c r="TRA42" s="140"/>
      <c r="TRB42" s="1"/>
      <c r="TRC42"/>
      <c r="TRD42" s="147"/>
      <c r="TRE42" s="1"/>
      <c r="TRF42" s="1"/>
      <c r="TRG42" s="1"/>
      <c r="TRH42" s="1"/>
      <c r="TRQ42" s="24"/>
      <c r="TRV42" s="1"/>
      <c r="TRW42" s="140"/>
      <c r="TRX42" s="140"/>
      <c r="TRY42" s="140"/>
      <c r="TRZ42" s="1"/>
      <c r="TSA42"/>
      <c r="TSB42" s="147"/>
      <c r="TSC42" s="1"/>
      <c r="TSD42" s="1"/>
      <c r="TSE42" s="1"/>
      <c r="TSF42" s="1"/>
      <c r="TSO42" s="24"/>
      <c r="TST42" s="1"/>
      <c r="TSU42" s="140"/>
      <c r="TSV42" s="140"/>
      <c r="TSW42" s="140"/>
      <c r="TSX42" s="1"/>
      <c r="TSY42"/>
      <c r="TSZ42" s="147"/>
      <c r="TTA42" s="1"/>
      <c r="TTB42" s="1"/>
      <c r="TTC42" s="1"/>
      <c r="TTD42" s="1"/>
      <c r="TTM42" s="24"/>
      <c r="TTR42" s="1"/>
      <c r="TTS42" s="140"/>
      <c r="TTT42" s="140"/>
      <c r="TTU42" s="140"/>
      <c r="TTV42" s="1"/>
      <c r="TTW42"/>
      <c r="TTX42" s="147"/>
      <c r="TTY42" s="1"/>
      <c r="TTZ42" s="1"/>
      <c r="TUA42" s="1"/>
      <c r="TUB42" s="1"/>
      <c r="TUK42" s="24"/>
      <c r="TUP42" s="1"/>
      <c r="TUQ42" s="140"/>
      <c r="TUR42" s="140"/>
      <c r="TUS42" s="140"/>
      <c r="TUT42" s="1"/>
      <c r="TUU42"/>
      <c r="TUV42" s="147"/>
      <c r="TUW42" s="1"/>
      <c r="TUX42" s="1"/>
      <c r="TUY42" s="1"/>
      <c r="TUZ42" s="1"/>
      <c r="TVI42" s="24"/>
      <c r="TVN42" s="1"/>
      <c r="TVO42" s="140"/>
      <c r="TVP42" s="140"/>
      <c r="TVQ42" s="140"/>
      <c r="TVR42" s="1"/>
      <c r="TVS42"/>
      <c r="TVT42" s="147"/>
      <c r="TVU42" s="1"/>
      <c r="TVV42" s="1"/>
      <c r="TVW42" s="1"/>
      <c r="TVX42" s="1"/>
      <c r="TWG42" s="24"/>
      <c r="TWL42" s="1"/>
      <c r="TWM42" s="140"/>
      <c r="TWN42" s="140"/>
      <c r="TWO42" s="140"/>
      <c r="TWP42" s="1"/>
      <c r="TWQ42"/>
      <c r="TWR42" s="147"/>
      <c r="TWS42" s="1"/>
      <c r="TWT42" s="1"/>
      <c r="TWU42" s="1"/>
      <c r="TWV42" s="1"/>
      <c r="TXE42" s="24"/>
      <c r="TXJ42" s="1"/>
      <c r="TXK42" s="140"/>
      <c r="TXL42" s="140"/>
      <c r="TXM42" s="140"/>
      <c r="TXN42" s="1"/>
      <c r="TXO42"/>
      <c r="TXP42" s="147"/>
      <c r="TXQ42" s="1"/>
      <c r="TXR42" s="1"/>
      <c r="TXS42" s="1"/>
      <c r="TXT42" s="1"/>
      <c r="TYC42" s="24"/>
      <c r="TYH42" s="1"/>
      <c r="TYI42" s="140"/>
      <c r="TYJ42" s="140"/>
      <c r="TYK42" s="140"/>
      <c r="TYL42" s="1"/>
      <c r="TYM42"/>
      <c r="TYN42" s="147"/>
      <c r="TYO42" s="1"/>
      <c r="TYP42" s="1"/>
      <c r="TYQ42" s="1"/>
      <c r="TYR42" s="1"/>
      <c r="TZA42" s="24"/>
      <c r="TZF42" s="1"/>
      <c r="TZG42" s="140"/>
      <c r="TZH42" s="140"/>
      <c r="TZI42" s="140"/>
      <c r="TZJ42" s="1"/>
      <c r="TZK42"/>
      <c r="TZL42" s="147"/>
      <c r="TZM42" s="1"/>
      <c r="TZN42" s="1"/>
      <c r="TZO42" s="1"/>
      <c r="TZP42" s="1"/>
      <c r="TZY42" s="24"/>
      <c r="UAD42" s="1"/>
      <c r="UAE42" s="140"/>
      <c r="UAF42" s="140"/>
      <c r="UAG42" s="140"/>
      <c r="UAH42" s="1"/>
      <c r="UAI42"/>
      <c r="UAJ42" s="147"/>
      <c r="UAK42" s="1"/>
      <c r="UAL42" s="1"/>
      <c r="UAM42" s="1"/>
      <c r="UAN42" s="1"/>
      <c r="UAW42" s="24"/>
      <c r="UBB42" s="1"/>
      <c r="UBC42" s="140"/>
      <c r="UBD42" s="140"/>
      <c r="UBE42" s="140"/>
      <c r="UBF42" s="1"/>
      <c r="UBG42"/>
      <c r="UBH42" s="147"/>
      <c r="UBI42" s="1"/>
      <c r="UBJ42" s="1"/>
      <c r="UBK42" s="1"/>
      <c r="UBL42" s="1"/>
      <c r="UBU42" s="24"/>
      <c r="UBZ42" s="1"/>
      <c r="UCA42" s="140"/>
      <c r="UCB42" s="140"/>
      <c r="UCC42" s="140"/>
      <c r="UCD42" s="1"/>
      <c r="UCE42"/>
      <c r="UCF42" s="147"/>
      <c r="UCG42" s="1"/>
      <c r="UCH42" s="1"/>
      <c r="UCI42" s="1"/>
      <c r="UCJ42" s="1"/>
      <c r="UCS42" s="24"/>
      <c r="UCX42" s="1"/>
      <c r="UCY42" s="140"/>
      <c r="UCZ42" s="140"/>
      <c r="UDA42" s="140"/>
      <c r="UDB42" s="1"/>
      <c r="UDC42"/>
      <c r="UDD42" s="147"/>
      <c r="UDE42" s="1"/>
      <c r="UDF42" s="1"/>
      <c r="UDG42" s="1"/>
      <c r="UDH42" s="1"/>
      <c r="UDQ42" s="24"/>
      <c r="UDV42" s="1"/>
      <c r="UDW42" s="140"/>
      <c r="UDX42" s="140"/>
      <c r="UDY42" s="140"/>
      <c r="UDZ42" s="1"/>
      <c r="UEA42"/>
      <c r="UEB42" s="147"/>
      <c r="UEC42" s="1"/>
      <c r="UED42" s="1"/>
      <c r="UEE42" s="1"/>
      <c r="UEF42" s="1"/>
      <c r="UEO42" s="24"/>
      <c r="UET42" s="1"/>
      <c r="UEU42" s="140"/>
      <c r="UEV42" s="140"/>
      <c r="UEW42" s="140"/>
      <c r="UEX42" s="1"/>
      <c r="UEY42"/>
      <c r="UEZ42" s="147"/>
      <c r="UFA42" s="1"/>
      <c r="UFB42" s="1"/>
      <c r="UFC42" s="1"/>
      <c r="UFD42" s="1"/>
      <c r="UFM42" s="24"/>
      <c r="UFR42" s="1"/>
      <c r="UFS42" s="140"/>
      <c r="UFT42" s="140"/>
      <c r="UFU42" s="140"/>
      <c r="UFV42" s="1"/>
      <c r="UFW42"/>
      <c r="UFX42" s="147"/>
      <c r="UFY42" s="1"/>
      <c r="UFZ42" s="1"/>
      <c r="UGA42" s="1"/>
      <c r="UGB42" s="1"/>
      <c r="UGK42" s="24"/>
      <c r="UGP42" s="1"/>
      <c r="UGQ42" s="140"/>
      <c r="UGR42" s="140"/>
      <c r="UGS42" s="140"/>
      <c r="UGT42" s="1"/>
      <c r="UGU42"/>
      <c r="UGV42" s="147"/>
      <c r="UGW42" s="1"/>
      <c r="UGX42" s="1"/>
      <c r="UGY42" s="1"/>
      <c r="UGZ42" s="1"/>
      <c r="UHI42" s="24"/>
      <c r="UHN42" s="1"/>
      <c r="UHO42" s="140"/>
      <c r="UHP42" s="140"/>
      <c r="UHQ42" s="140"/>
      <c r="UHR42" s="1"/>
      <c r="UHS42"/>
      <c r="UHT42" s="147"/>
      <c r="UHU42" s="1"/>
      <c r="UHV42" s="1"/>
      <c r="UHW42" s="1"/>
      <c r="UHX42" s="1"/>
      <c r="UIG42" s="24"/>
      <c r="UIL42" s="1"/>
      <c r="UIM42" s="140"/>
      <c r="UIN42" s="140"/>
      <c r="UIO42" s="140"/>
      <c r="UIP42" s="1"/>
      <c r="UIQ42"/>
      <c r="UIR42" s="147"/>
      <c r="UIS42" s="1"/>
      <c r="UIT42" s="1"/>
      <c r="UIU42" s="1"/>
      <c r="UIV42" s="1"/>
      <c r="UJE42" s="24"/>
      <c r="UJJ42" s="1"/>
      <c r="UJK42" s="140"/>
      <c r="UJL42" s="140"/>
      <c r="UJM42" s="140"/>
      <c r="UJN42" s="1"/>
      <c r="UJO42"/>
      <c r="UJP42" s="147"/>
      <c r="UJQ42" s="1"/>
      <c r="UJR42" s="1"/>
      <c r="UJS42" s="1"/>
      <c r="UJT42" s="1"/>
      <c r="UKC42" s="24"/>
      <c r="UKH42" s="1"/>
      <c r="UKI42" s="140"/>
      <c r="UKJ42" s="140"/>
      <c r="UKK42" s="140"/>
      <c r="UKL42" s="1"/>
      <c r="UKM42"/>
      <c r="UKN42" s="147"/>
      <c r="UKO42" s="1"/>
      <c r="UKP42" s="1"/>
      <c r="UKQ42" s="1"/>
      <c r="UKR42" s="1"/>
      <c r="ULA42" s="24"/>
      <c r="ULF42" s="1"/>
      <c r="ULG42" s="140"/>
      <c r="ULH42" s="140"/>
      <c r="ULI42" s="140"/>
      <c r="ULJ42" s="1"/>
      <c r="ULK42"/>
      <c r="ULL42" s="147"/>
      <c r="ULM42" s="1"/>
      <c r="ULN42" s="1"/>
      <c r="ULO42" s="1"/>
      <c r="ULP42" s="1"/>
      <c r="ULY42" s="24"/>
      <c r="UMD42" s="1"/>
      <c r="UME42" s="140"/>
      <c r="UMF42" s="140"/>
      <c r="UMG42" s="140"/>
      <c r="UMH42" s="1"/>
      <c r="UMI42"/>
      <c r="UMJ42" s="147"/>
      <c r="UMK42" s="1"/>
      <c r="UML42" s="1"/>
      <c r="UMM42" s="1"/>
      <c r="UMN42" s="1"/>
      <c r="UMW42" s="24"/>
      <c r="UNB42" s="1"/>
      <c r="UNC42" s="140"/>
      <c r="UND42" s="140"/>
      <c r="UNE42" s="140"/>
      <c r="UNF42" s="1"/>
      <c r="UNG42"/>
      <c r="UNH42" s="147"/>
      <c r="UNI42" s="1"/>
      <c r="UNJ42" s="1"/>
      <c r="UNK42" s="1"/>
      <c r="UNL42" s="1"/>
      <c r="UNU42" s="24"/>
      <c r="UNZ42" s="1"/>
      <c r="UOA42" s="140"/>
      <c r="UOB42" s="140"/>
      <c r="UOC42" s="140"/>
      <c r="UOD42" s="1"/>
      <c r="UOE42"/>
      <c r="UOF42" s="147"/>
      <c r="UOG42" s="1"/>
      <c r="UOH42" s="1"/>
      <c r="UOI42" s="1"/>
      <c r="UOJ42" s="1"/>
      <c r="UOS42" s="24"/>
      <c r="UOX42" s="1"/>
      <c r="UOY42" s="140"/>
      <c r="UOZ42" s="140"/>
      <c r="UPA42" s="140"/>
      <c r="UPB42" s="1"/>
      <c r="UPC42"/>
      <c r="UPD42" s="147"/>
      <c r="UPE42" s="1"/>
      <c r="UPF42" s="1"/>
      <c r="UPG42" s="1"/>
      <c r="UPH42" s="1"/>
      <c r="UPQ42" s="24"/>
      <c r="UPV42" s="1"/>
      <c r="UPW42" s="140"/>
      <c r="UPX42" s="140"/>
      <c r="UPY42" s="140"/>
      <c r="UPZ42" s="1"/>
      <c r="UQA42"/>
      <c r="UQB42" s="147"/>
      <c r="UQC42" s="1"/>
      <c r="UQD42" s="1"/>
      <c r="UQE42" s="1"/>
      <c r="UQF42" s="1"/>
      <c r="UQO42" s="24"/>
      <c r="UQT42" s="1"/>
      <c r="UQU42" s="140"/>
      <c r="UQV42" s="140"/>
      <c r="UQW42" s="140"/>
      <c r="UQX42" s="1"/>
      <c r="UQY42"/>
      <c r="UQZ42" s="147"/>
      <c r="URA42" s="1"/>
      <c r="URB42" s="1"/>
      <c r="URC42" s="1"/>
      <c r="URD42" s="1"/>
      <c r="URM42" s="24"/>
      <c r="URR42" s="1"/>
      <c r="URS42" s="140"/>
      <c r="URT42" s="140"/>
      <c r="URU42" s="140"/>
      <c r="URV42" s="1"/>
      <c r="URW42"/>
      <c r="URX42" s="147"/>
      <c r="URY42" s="1"/>
      <c r="URZ42" s="1"/>
      <c r="USA42" s="1"/>
      <c r="USB42" s="1"/>
      <c r="USK42" s="24"/>
      <c r="USP42" s="1"/>
      <c r="USQ42" s="140"/>
      <c r="USR42" s="140"/>
      <c r="USS42" s="140"/>
      <c r="UST42" s="1"/>
      <c r="USU42"/>
      <c r="USV42" s="147"/>
      <c r="USW42" s="1"/>
      <c r="USX42" s="1"/>
      <c r="USY42" s="1"/>
      <c r="USZ42" s="1"/>
      <c r="UTI42" s="24"/>
      <c r="UTN42" s="1"/>
      <c r="UTO42" s="140"/>
      <c r="UTP42" s="140"/>
      <c r="UTQ42" s="140"/>
      <c r="UTR42" s="1"/>
      <c r="UTS42"/>
      <c r="UTT42" s="147"/>
      <c r="UTU42" s="1"/>
      <c r="UTV42" s="1"/>
      <c r="UTW42" s="1"/>
      <c r="UTX42" s="1"/>
      <c r="UUG42" s="24"/>
      <c r="UUL42" s="1"/>
      <c r="UUM42" s="140"/>
      <c r="UUN42" s="140"/>
      <c r="UUO42" s="140"/>
      <c r="UUP42" s="1"/>
      <c r="UUQ42"/>
      <c r="UUR42" s="147"/>
      <c r="UUS42" s="1"/>
      <c r="UUT42" s="1"/>
      <c r="UUU42" s="1"/>
      <c r="UUV42" s="1"/>
      <c r="UVE42" s="24"/>
      <c r="UVJ42" s="1"/>
      <c r="UVK42" s="140"/>
      <c r="UVL42" s="140"/>
      <c r="UVM42" s="140"/>
      <c r="UVN42" s="1"/>
      <c r="UVO42"/>
      <c r="UVP42" s="147"/>
      <c r="UVQ42" s="1"/>
      <c r="UVR42" s="1"/>
      <c r="UVS42" s="1"/>
      <c r="UVT42" s="1"/>
      <c r="UWC42" s="24"/>
      <c r="UWH42" s="1"/>
      <c r="UWI42" s="140"/>
      <c r="UWJ42" s="140"/>
      <c r="UWK42" s="140"/>
      <c r="UWL42" s="1"/>
      <c r="UWM42"/>
      <c r="UWN42" s="147"/>
      <c r="UWO42" s="1"/>
      <c r="UWP42" s="1"/>
      <c r="UWQ42" s="1"/>
      <c r="UWR42" s="1"/>
      <c r="UXA42" s="24"/>
      <c r="UXF42" s="1"/>
      <c r="UXG42" s="140"/>
      <c r="UXH42" s="140"/>
      <c r="UXI42" s="140"/>
      <c r="UXJ42" s="1"/>
      <c r="UXK42"/>
      <c r="UXL42" s="147"/>
      <c r="UXM42" s="1"/>
      <c r="UXN42" s="1"/>
      <c r="UXO42" s="1"/>
      <c r="UXP42" s="1"/>
      <c r="UXY42" s="24"/>
      <c r="UYD42" s="1"/>
      <c r="UYE42" s="140"/>
      <c r="UYF42" s="140"/>
      <c r="UYG42" s="140"/>
      <c r="UYH42" s="1"/>
      <c r="UYI42"/>
      <c r="UYJ42" s="147"/>
      <c r="UYK42" s="1"/>
      <c r="UYL42" s="1"/>
      <c r="UYM42" s="1"/>
      <c r="UYN42" s="1"/>
      <c r="UYW42" s="24"/>
      <c r="UZB42" s="1"/>
      <c r="UZC42" s="140"/>
      <c r="UZD42" s="140"/>
      <c r="UZE42" s="140"/>
      <c r="UZF42" s="1"/>
      <c r="UZG42"/>
      <c r="UZH42" s="147"/>
      <c r="UZI42" s="1"/>
      <c r="UZJ42" s="1"/>
      <c r="UZK42" s="1"/>
      <c r="UZL42" s="1"/>
      <c r="UZU42" s="24"/>
      <c r="UZZ42" s="1"/>
      <c r="VAA42" s="140"/>
      <c r="VAB42" s="140"/>
      <c r="VAC42" s="140"/>
      <c r="VAD42" s="1"/>
      <c r="VAE42"/>
      <c r="VAF42" s="147"/>
      <c r="VAG42" s="1"/>
      <c r="VAH42" s="1"/>
      <c r="VAI42" s="1"/>
      <c r="VAJ42" s="1"/>
      <c r="VAS42" s="24"/>
      <c r="VAX42" s="1"/>
      <c r="VAY42" s="140"/>
      <c r="VAZ42" s="140"/>
      <c r="VBA42" s="140"/>
      <c r="VBB42" s="1"/>
      <c r="VBC42"/>
      <c r="VBD42" s="147"/>
      <c r="VBE42" s="1"/>
      <c r="VBF42" s="1"/>
      <c r="VBG42" s="1"/>
      <c r="VBH42" s="1"/>
      <c r="VBQ42" s="24"/>
      <c r="VBV42" s="1"/>
      <c r="VBW42" s="140"/>
      <c r="VBX42" s="140"/>
      <c r="VBY42" s="140"/>
      <c r="VBZ42" s="1"/>
      <c r="VCA42"/>
      <c r="VCB42" s="147"/>
      <c r="VCC42" s="1"/>
      <c r="VCD42" s="1"/>
      <c r="VCE42" s="1"/>
      <c r="VCF42" s="1"/>
      <c r="VCO42" s="24"/>
      <c r="VCT42" s="1"/>
      <c r="VCU42" s="140"/>
      <c r="VCV42" s="140"/>
      <c r="VCW42" s="140"/>
      <c r="VCX42" s="1"/>
      <c r="VCY42"/>
      <c r="VCZ42" s="147"/>
      <c r="VDA42" s="1"/>
      <c r="VDB42" s="1"/>
      <c r="VDC42" s="1"/>
      <c r="VDD42" s="1"/>
      <c r="VDM42" s="24"/>
      <c r="VDR42" s="1"/>
      <c r="VDS42" s="140"/>
      <c r="VDT42" s="140"/>
      <c r="VDU42" s="140"/>
      <c r="VDV42" s="1"/>
      <c r="VDW42"/>
      <c r="VDX42" s="147"/>
      <c r="VDY42" s="1"/>
      <c r="VDZ42" s="1"/>
      <c r="VEA42" s="1"/>
      <c r="VEB42" s="1"/>
      <c r="VEK42" s="24"/>
      <c r="VEP42" s="1"/>
      <c r="VEQ42" s="140"/>
      <c r="VER42" s="140"/>
      <c r="VES42" s="140"/>
      <c r="VET42" s="1"/>
      <c r="VEU42"/>
      <c r="VEV42" s="147"/>
      <c r="VEW42" s="1"/>
      <c r="VEX42" s="1"/>
      <c r="VEY42" s="1"/>
      <c r="VEZ42" s="1"/>
      <c r="VFI42" s="24"/>
      <c r="VFN42" s="1"/>
      <c r="VFO42" s="140"/>
      <c r="VFP42" s="140"/>
      <c r="VFQ42" s="140"/>
      <c r="VFR42" s="1"/>
      <c r="VFS42"/>
      <c r="VFT42" s="147"/>
      <c r="VFU42" s="1"/>
      <c r="VFV42" s="1"/>
      <c r="VFW42" s="1"/>
      <c r="VFX42" s="1"/>
      <c r="VGG42" s="24"/>
      <c r="VGL42" s="1"/>
      <c r="VGM42" s="140"/>
      <c r="VGN42" s="140"/>
      <c r="VGO42" s="140"/>
      <c r="VGP42" s="1"/>
      <c r="VGQ42"/>
      <c r="VGR42" s="147"/>
      <c r="VGS42" s="1"/>
      <c r="VGT42" s="1"/>
      <c r="VGU42" s="1"/>
      <c r="VGV42" s="1"/>
      <c r="VHE42" s="24"/>
      <c r="VHJ42" s="1"/>
      <c r="VHK42" s="140"/>
      <c r="VHL42" s="140"/>
      <c r="VHM42" s="140"/>
      <c r="VHN42" s="1"/>
      <c r="VHO42"/>
      <c r="VHP42" s="147"/>
      <c r="VHQ42" s="1"/>
      <c r="VHR42" s="1"/>
      <c r="VHS42" s="1"/>
      <c r="VHT42" s="1"/>
      <c r="VIC42" s="24"/>
      <c r="VIH42" s="1"/>
      <c r="VII42" s="140"/>
      <c r="VIJ42" s="140"/>
      <c r="VIK42" s="140"/>
      <c r="VIL42" s="1"/>
      <c r="VIM42"/>
      <c r="VIN42" s="147"/>
      <c r="VIO42" s="1"/>
      <c r="VIP42" s="1"/>
      <c r="VIQ42" s="1"/>
      <c r="VIR42" s="1"/>
      <c r="VJA42" s="24"/>
      <c r="VJF42" s="1"/>
      <c r="VJG42" s="140"/>
      <c r="VJH42" s="140"/>
      <c r="VJI42" s="140"/>
      <c r="VJJ42" s="1"/>
      <c r="VJK42"/>
      <c r="VJL42" s="147"/>
      <c r="VJM42" s="1"/>
      <c r="VJN42" s="1"/>
      <c r="VJO42" s="1"/>
      <c r="VJP42" s="1"/>
      <c r="VJY42" s="24"/>
      <c r="VKD42" s="1"/>
      <c r="VKE42" s="140"/>
      <c r="VKF42" s="140"/>
      <c r="VKG42" s="140"/>
      <c r="VKH42" s="1"/>
      <c r="VKI42"/>
      <c r="VKJ42" s="147"/>
      <c r="VKK42" s="1"/>
      <c r="VKL42" s="1"/>
      <c r="VKM42" s="1"/>
      <c r="VKN42" s="1"/>
      <c r="VKW42" s="24"/>
      <c r="VLB42" s="1"/>
      <c r="VLC42" s="140"/>
      <c r="VLD42" s="140"/>
      <c r="VLE42" s="140"/>
      <c r="VLF42" s="1"/>
      <c r="VLG42"/>
      <c r="VLH42" s="147"/>
      <c r="VLI42" s="1"/>
      <c r="VLJ42" s="1"/>
      <c r="VLK42" s="1"/>
      <c r="VLL42" s="1"/>
      <c r="VLU42" s="24"/>
      <c r="VLZ42" s="1"/>
      <c r="VMA42" s="140"/>
      <c r="VMB42" s="140"/>
      <c r="VMC42" s="140"/>
      <c r="VMD42" s="1"/>
      <c r="VME42"/>
      <c r="VMF42" s="147"/>
      <c r="VMG42" s="1"/>
      <c r="VMH42" s="1"/>
      <c r="VMI42" s="1"/>
      <c r="VMJ42" s="1"/>
      <c r="VMS42" s="24"/>
      <c r="VMX42" s="1"/>
      <c r="VMY42" s="140"/>
      <c r="VMZ42" s="140"/>
      <c r="VNA42" s="140"/>
      <c r="VNB42" s="1"/>
      <c r="VNC42"/>
      <c r="VND42" s="147"/>
      <c r="VNE42" s="1"/>
      <c r="VNF42" s="1"/>
      <c r="VNG42" s="1"/>
      <c r="VNH42" s="1"/>
      <c r="VNQ42" s="24"/>
      <c r="VNV42" s="1"/>
      <c r="VNW42" s="140"/>
      <c r="VNX42" s="140"/>
      <c r="VNY42" s="140"/>
      <c r="VNZ42" s="1"/>
      <c r="VOA42"/>
      <c r="VOB42" s="147"/>
      <c r="VOC42" s="1"/>
      <c r="VOD42" s="1"/>
      <c r="VOE42" s="1"/>
      <c r="VOF42" s="1"/>
      <c r="VOO42" s="24"/>
      <c r="VOT42" s="1"/>
      <c r="VOU42" s="140"/>
      <c r="VOV42" s="140"/>
      <c r="VOW42" s="140"/>
      <c r="VOX42" s="1"/>
      <c r="VOY42"/>
      <c r="VOZ42" s="147"/>
      <c r="VPA42" s="1"/>
      <c r="VPB42" s="1"/>
      <c r="VPC42" s="1"/>
      <c r="VPD42" s="1"/>
      <c r="VPM42" s="24"/>
      <c r="VPR42" s="1"/>
      <c r="VPS42" s="140"/>
      <c r="VPT42" s="140"/>
      <c r="VPU42" s="140"/>
      <c r="VPV42" s="1"/>
      <c r="VPW42"/>
      <c r="VPX42" s="147"/>
      <c r="VPY42" s="1"/>
      <c r="VPZ42" s="1"/>
      <c r="VQA42" s="1"/>
      <c r="VQB42" s="1"/>
      <c r="VQK42" s="24"/>
      <c r="VQP42" s="1"/>
      <c r="VQQ42" s="140"/>
      <c r="VQR42" s="140"/>
      <c r="VQS42" s="140"/>
      <c r="VQT42" s="1"/>
      <c r="VQU42"/>
      <c r="VQV42" s="147"/>
      <c r="VQW42" s="1"/>
      <c r="VQX42" s="1"/>
      <c r="VQY42" s="1"/>
      <c r="VQZ42" s="1"/>
      <c r="VRI42" s="24"/>
      <c r="VRN42" s="1"/>
      <c r="VRO42" s="140"/>
      <c r="VRP42" s="140"/>
      <c r="VRQ42" s="140"/>
      <c r="VRR42" s="1"/>
      <c r="VRS42"/>
      <c r="VRT42" s="147"/>
      <c r="VRU42" s="1"/>
      <c r="VRV42" s="1"/>
      <c r="VRW42" s="1"/>
      <c r="VRX42" s="1"/>
      <c r="VSG42" s="24"/>
      <c r="VSL42" s="1"/>
      <c r="VSM42" s="140"/>
      <c r="VSN42" s="140"/>
      <c r="VSO42" s="140"/>
      <c r="VSP42" s="1"/>
      <c r="VSQ42"/>
      <c r="VSR42" s="147"/>
      <c r="VSS42" s="1"/>
      <c r="VST42" s="1"/>
      <c r="VSU42" s="1"/>
      <c r="VSV42" s="1"/>
      <c r="VTE42" s="24"/>
      <c r="VTJ42" s="1"/>
      <c r="VTK42" s="140"/>
      <c r="VTL42" s="140"/>
      <c r="VTM42" s="140"/>
      <c r="VTN42" s="1"/>
      <c r="VTO42"/>
      <c r="VTP42" s="147"/>
      <c r="VTQ42" s="1"/>
      <c r="VTR42" s="1"/>
      <c r="VTS42" s="1"/>
      <c r="VTT42" s="1"/>
      <c r="VUC42" s="24"/>
      <c r="VUH42" s="1"/>
      <c r="VUI42" s="140"/>
      <c r="VUJ42" s="140"/>
      <c r="VUK42" s="140"/>
      <c r="VUL42" s="1"/>
      <c r="VUM42"/>
      <c r="VUN42" s="147"/>
      <c r="VUO42" s="1"/>
      <c r="VUP42" s="1"/>
      <c r="VUQ42" s="1"/>
      <c r="VUR42" s="1"/>
      <c r="VVA42" s="24"/>
      <c r="VVF42" s="1"/>
      <c r="VVG42" s="140"/>
      <c r="VVH42" s="140"/>
      <c r="VVI42" s="140"/>
      <c r="VVJ42" s="1"/>
      <c r="VVK42"/>
      <c r="VVL42" s="147"/>
      <c r="VVM42" s="1"/>
      <c r="VVN42" s="1"/>
      <c r="VVO42" s="1"/>
      <c r="VVP42" s="1"/>
      <c r="VVY42" s="24"/>
      <c r="VWD42" s="1"/>
      <c r="VWE42" s="140"/>
      <c r="VWF42" s="140"/>
      <c r="VWG42" s="140"/>
      <c r="VWH42" s="1"/>
      <c r="VWI42"/>
      <c r="VWJ42" s="147"/>
      <c r="VWK42" s="1"/>
      <c r="VWL42" s="1"/>
      <c r="VWM42" s="1"/>
      <c r="VWN42" s="1"/>
      <c r="VWW42" s="24"/>
      <c r="VXB42" s="1"/>
      <c r="VXC42" s="140"/>
      <c r="VXD42" s="140"/>
      <c r="VXE42" s="140"/>
      <c r="VXF42" s="1"/>
      <c r="VXG42"/>
      <c r="VXH42" s="147"/>
      <c r="VXI42" s="1"/>
      <c r="VXJ42" s="1"/>
      <c r="VXK42" s="1"/>
      <c r="VXL42" s="1"/>
      <c r="VXU42" s="24"/>
      <c r="VXZ42" s="1"/>
      <c r="VYA42" s="140"/>
      <c r="VYB42" s="140"/>
      <c r="VYC42" s="140"/>
      <c r="VYD42" s="1"/>
      <c r="VYE42"/>
      <c r="VYF42" s="147"/>
      <c r="VYG42" s="1"/>
      <c r="VYH42" s="1"/>
      <c r="VYI42" s="1"/>
      <c r="VYJ42" s="1"/>
      <c r="VYS42" s="24"/>
      <c r="VYX42" s="1"/>
      <c r="VYY42" s="140"/>
      <c r="VYZ42" s="140"/>
      <c r="VZA42" s="140"/>
      <c r="VZB42" s="1"/>
      <c r="VZC42"/>
      <c r="VZD42" s="147"/>
      <c r="VZE42" s="1"/>
      <c r="VZF42" s="1"/>
      <c r="VZG42" s="1"/>
      <c r="VZH42" s="1"/>
      <c r="VZQ42" s="24"/>
      <c r="VZV42" s="1"/>
      <c r="VZW42" s="140"/>
      <c r="VZX42" s="140"/>
      <c r="VZY42" s="140"/>
      <c r="VZZ42" s="1"/>
      <c r="WAA42"/>
      <c r="WAB42" s="147"/>
      <c r="WAC42" s="1"/>
      <c r="WAD42" s="1"/>
      <c r="WAE42" s="1"/>
      <c r="WAF42" s="1"/>
      <c r="WAO42" s="24"/>
      <c r="WAT42" s="1"/>
      <c r="WAU42" s="140"/>
      <c r="WAV42" s="140"/>
      <c r="WAW42" s="140"/>
      <c r="WAX42" s="1"/>
      <c r="WAY42"/>
      <c r="WAZ42" s="147"/>
      <c r="WBA42" s="1"/>
      <c r="WBB42" s="1"/>
      <c r="WBC42" s="1"/>
      <c r="WBD42" s="1"/>
      <c r="WBM42" s="24"/>
      <c r="WBR42" s="1"/>
      <c r="WBS42" s="140"/>
      <c r="WBT42" s="140"/>
      <c r="WBU42" s="140"/>
      <c r="WBV42" s="1"/>
      <c r="WBW42"/>
      <c r="WBX42" s="147"/>
      <c r="WBY42" s="1"/>
      <c r="WBZ42" s="1"/>
      <c r="WCA42" s="1"/>
      <c r="WCB42" s="1"/>
      <c r="WCK42" s="24"/>
      <c r="WCP42" s="1"/>
      <c r="WCQ42" s="140"/>
      <c r="WCR42" s="140"/>
      <c r="WCS42" s="140"/>
      <c r="WCT42" s="1"/>
      <c r="WCU42"/>
      <c r="WCV42" s="147"/>
      <c r="WCW42" s="1"/>
      <c r="WCX42" s="1"/>
      <c r="WCY42" s="1"/>
      <c r="WCZ42" s="1"/>
      <c r="WDI42" s="24"/>
      <c r="WDN42" s="1"/>
      <c r="WDO42" s="140"/>
      <c r="WDP42" s="140"/>
      <c r="WDQ42" s="140"/>
      <c r="WDR42" s="1"/>
      <c r="WDS42"/>
      <c r="WDT42" s="147"/>
      <c r="WDU42" s="1"/>
      <c r="WDV42" s="1"/>
      <c r="WDW42" s="1"/>
      <c r="WDX42" s="1"/>
      <c r="WEG42" s="24"/>
      <c r="WEL42" s="1"/>
      <c r="WEM42" s="140"/>
      <c r="WEN42" s="140"/>
      <c r="WEO42" s="140"/>
      <c r="WEP42" s="1"/>
      <c r="WEQ42"/>
      <c r="WER42" s="147"/>
      <c r="WES42" s="1"/>
      <c r="WET42" s="1"/>
      <c r="WEU42" s="1"/>
      <c r="WEV42" s="1"/>
      <c r="WFE42" s="24"/>
      <c r="WFJ42" s="1"/>
      <c r="WFK42" s="140"/>
      <c r="WFL42" s="140"/>
      <c r="WFM42" s="140"/>
      <c r="WFN42" s="1"/>
      <c r="WFO42"/>
      <c r="WFP42" s="147"/>
      <c r="WFQ42" s="1"/>
      <c r="WFR42" s="1"/>
      <c r="WFS42" s="1"/>
      <c r="WFT42" s="1"/>
      <c r="WGC42" s="24"/>
      <c r="WGH42" s="1"/>
      <c r="WGI42" s="140"/>
      <c r="WGJ42" s="140"/>
      <c r="WGK42" s="140"/>
      <c r="WGL42" s="1"/>
      <c r="WGM42"/>
      <c r="WGN42" s="147"/>
      <c r="WGO42" s="1"/>
      <c r="WGP42" s="1"/>
      <c r="WGQ42" s="1"/>
      <c r="WGR42" s="1"/>
      <c r="WHA42" s="24"/>
      <c r="WHF42" s="1"/>
      <c r="WHG42" s="140"/>
      <c r="WHH42" s="140"/>
      <c r="WHI42" s="140"/>
      <c r="WHJ42" s="1"/>
      <c r="WHK42"/>
      <c r="WHL42" s="147"/>
      <c r="WHM42" s="1"/>
      <c r="WHN42" s="1"/>
      <c r="WHO42" s="1"/>
      <c r="WHP42" s="1"/>
      <c r="WHY42" s="24"/>
      <c r="WID42" s="1"/>
      <c r="WIE42" s="140"/>
      <c r="WIF42" s="140"/>
      <c r="WIG42" s="140"/>
      <c r="WIH42" s="1"/>
      <c r="WII42"/>
      <c r="WIJ42" s="147"/>
      <c r="WIK42" s="1"/>
      <c r="WIL42" s="1"/>
      <c r="WIM42" s="1"/>
      <c r="WIN42" s="1"/>
      <c r="WIW42" s="24"/>
      <c r="WJB42" s="1"/>
      <c r="WJC42" s="140"/>
      <c r="WJD42" s="140"/>
      <c r="WJE42" s="140"/>
      <c r="WJF42" s="1"/>
      <c r="WJG42"/>
      <c r="WJH42" s="147"/>
      <c r="WJI42" s="1"/>
      <c r="WJJ42" s="1"/>
      <c r="WJK42" s="1"/>
      <c r="WJL42" s="1"/>
      <c r="WJU42" s="24"/>
      <c r="WJZ42" s="1"/>
      <c r="WKA42" s="140"/>
      <c r="WKB42" s="140"/>
      <c r="WKC42" s="140"/>
      <c r="WKD42" s="1"/>
      <c r="WKE42"/>
      <c r="WKF42" s="147"/>
      <c r="WKG42" s="1"/>
      <c r="WKH42" s="1"/>
      <c r="WKI42" s="1"/>
      <c r="WKJ42" s="1"/>
      <c r="WKS42" s="24"/>
      <c r="WKX42" s="1"/>
      <c r="WKY42" s="140"/>
      <c r="WKZ42" s="140"/>
      <c r="WLA42" s="140"/>
      <c r="WLB42" s="1"/>
      <c r="WLC42"/>
      <c r="WLD42" s="147"/>
      <c r="WLE42" s="1"/>
      <c r="WLF42" s="1"/>
      <c r="WLG42" s="1"/>
      <c r="WLH42" s="1"/>
      <c r="WLQ42" s="24"/>
      <c r="WLV42" s="1"/>
      <c r="WLW42" s="140"/>
      <c r="WLX42" s="140"/>
      <c r="WLY42" s="140"/>
      <c r="WLZ42" s="1"/>
      <c r="WMA42"/>
      <c r="WMB42" s="147"/>
      <c r="WMC42" s="1"/>
      <c r="WMD42" s="1"/>
      <c r="WME42" s="1"/>
      <c r="WMF42" s="1"/>
      <c r="WMO42" s="24"/>
      <c r="WMT42" s="1"/>
      <c r="WMU42" s="140"/>
      <c r="WMV42" s="140"/>
      <c r="WMW42" s="140"/>
      <c r="WMX42" s="1"/>
      <c r="WMY42"/>
      <c r="WMZ42" s="147"/>
      <c r="WNA42" s="1"/>
      <c r="WNB42" s="1"/>
      <c r="WNC42" s="1"/>
      <c r="WND42" s="1"/>
      <c r="WNM42" s="24"/>
      <c r="WNR42" s="1"/>
      <c r="WNS42" s="140"/>
      <c r="WNT42" s="140"/>
      <c r="WNU42" s="140"/>
      <c r="WNV42" s="1"/>
      <c r="WNW42"/>
      <c r="WNX42" s="147"/>
      <c r="WNY42" s="1"/>
      <c r="WNZ42" s="1"/>
      <c r="WOA42" s="1"/>
      <c r="WOB42" s="1"/>
      <c r="WOK42" s="24"/>
      <c r="WOP42" s="1"/>
      <c r="WOQ42" s="140"/>
      <c r="WOR42" s="140"/>
      <c r="WOS42" s="140"/>
      <c r="WOT42" s="1"/>
      <c r="WOU42"/>
      <c r="WOV42" s="147"/>
      <c r="WOW42" s="1"/>
      <c r="WOX42" s="1"/>
      <c r="WOY42" s="1"/>
      <c r="WOZ42" s="1"/>
      <c r="WPI42" s="24"/>
      <c r="WPN42" s="1"/>
      <c r="WPO42" s="140"/>
      <c r="WPP42" s="140"/>
      <c r="WPQ42" s="140"/>
      <c r="WPR42" s="1"/>
      <c r="WPS42"/>
      <c r="WPT42" s="147"/>
      <c r="WPU42" s="1"/>
      <c r="WPV42" s="1"/>
      <c r="WPW42" s="1"/>
      <c r="WPX42" s="1"/>
      <c r="WQG42" s="24"/>
      <c r="WQL42" s="1"/>
      <c r="WQM42" s="140"/>
      <c r="WQN42" s="140"/>
      <c r="WQO42" s="140"/>
      <c r="WQP42" s="1"/>
      <c r="WQQ42"/>
      <c r="WQR42" s="147"/>
      <c r="WQS42" s="1"/>
      <c r="WQT42" s="1"/>
      <c r="WQU42" s="1"/>
      <c r="WQV42" s="1"/>
      <c r="WRE42" s="24"/>
      <c r="WRJ42" s="1"/>
      <c r="WRK42" s="140"/>
      <c r="WRL42" s="140"/>
      <c r="WRM42" s="140"/>
      <c r="WRN42" s="1"/>
      <c r="WRO42"/>
      <c r="WRP42" s="147"/>
      <c r="WRQ42" s="1"/>
      <c r="WRR42" s="1"/>
      <c r="WRS42" s="1"/>
      <c r="WRT42" s="1"/>
      <c r="WSC42" s="24"/>
      <c r="WSH42" s="1"/>
      <c r="WSI42" s="140"/>
      <c r="WSJ42" s="140"/>
      <c r="WSK42" s="140"/>
      <c r="WSL42" s="1"/>
      <c r="WSM42"/>
      <c r="WSN42" s="147"/>
      <c r="WSO42" s="1"/>
      <c r="WSP42" s="1"/>
      <c r="WSQ42" s="1"/>
      <c r="WSR42" s="1"/>
      <c r="WTA42" s="24"/>
      <c r="WTF42" s="1"/>
      <c r="WTG42" s="140"/>
      <c r="WTH42" s="140"/>
      <c r="WTI42" s="140"/>
      <c r="WTJ42" s="1"/>
      <c r="WTK42"/>
      <c r="WTL42" s="147"/>
      <c r="WTM42" s="1"/>
      <c r="WTN42" s="1"/>
      <c r="WTO42" s="1"/>
      <c r="WTP42" s="1"/>
      <c r="WTY42" s="24"/>
      <c r="WUD42" s="1"/>
      <c r="WUE42" s="140"/>
      <c r="WUF42" s="140"/>
      <c r="WUG42" s="140"/>
      <c r="WUH42" s="1"/>
      <c r="WUI42"/>
      <c r="WUJ42" s="147"/>
      <c r="WUK42" s="1"/>
      <c r="WUL42" s="1"/>
      <c r="WUM42" s="1"/>
      <c r="WUN42" s="1"/>
      <c r="WUW42" s="24"/>
      <c r="WVB42" s="1"/>
      <c r="WVC42" s="140"/>
      <c r="WVD42" s="140"/>
      <c r="WVE42" s="140"/>
      <c r="WVF42" s="1"/>
      <c r="WVG42"/>
      <c r="WVH42" s="147"/>
      <c r="WVI42" s="1"/>
      <c r="WVJ42" s="1"/>
      <c r="WVK42" s="1"/>
      <c r="WVL42" s="1"/>
      <c r="WVU42" s="24"/>
      <c r="WVZ42" s="1"/>
      <c r="WWA42" s="140"/>
      <c r="WWB42" s="140"/>
      <c r="WWC42" s="140"/>
      <c r="WWD42" s="1"/>
      <c r="WWE42"/>
      <c r="WWF42" s="147"/>
      <c r="WWG42" s="1"/>
      <c r="WWH42" s="1"/>
      <c r="WWI42" s="1"/>
      <c r="WWJ42" s="1"/>
      <c r="WWS42" s="24"/>
      <c r="WWX42" s="1"/>
      <c r="WWY42" s="140"/>
      <c r="WWZ42" s="140"/>
      <c r="WXA42" s="140"/>
      <c r="WXB42" s="1"/>
      <c r="WXC42"/>
      <c r="WXD42" s="147"/>
      <c r="WXE42" s="1"/>
      <c r="WXF42" s="1"/>
      <c r="WXG42" s="1"/>
      <c r="WXH42" s="1"/>
      <c r="WXQ42" s="24"/>
      <c r="WXV42" s="1"/>
      <c r="WXW42" s="140"/>
      <c r="WXX42" s="140"/>
      <c r="WXY42" s="140"/>
      <c r="WXZ42" s="1"/>
      <c r="WYA42"/>
      <c r="WYB42" s="147"/>
      <c r="WYC42" s="1"/>
      <c r="WYD42" s="1"/>
      <c r="WYE42" s="1"/>
      <c r="WYF42" s="1"/>
      <c r="WYO42" s="24"/>
      <c r="WYT42" s="1"/>
      <c r="WYU42" s="140"/>
      <c r="WYV42" s="140"/>
      <c r="WYW42" s="140"/>
      <c r="WYX42" s="1"/>
      <c r="WYY42"/>
      <c r="WYZ42" s="147"/>
      <c r="WZA42" s="1"/>
      <c r="WZB42" s="1"/>
      <c r="WZC42" s="1"/>
      <c r="WZD42" s="1"/>
      <c r="WZM42" s="24"/>
      <c r="WZR42" s="1"/>
      <c r="WZS42" s="140"/>
      <c r="WZT42" s="140"/>
      <c r="WZU42" s="140"/>
      <c r="WZV42" s="1"/>
      <c r="WZW42"/>
      <c r="WZX42" s="147"/>
      <c r="WZY42" s="1"/>
      <c r="WZZ42" s="1"/>
      <c r="XAA42" s="1"/>
      <c r="XAB42" s="1"/>
      <c r="XAK42" s="24"/>
      <c r="XAP42" s="1"/>
      <c r="XAQ42" s="140"/>
      <c r="XAR42" s="140"/>
      <c r="XAS42" s="140"/>
      <c r="XAT42" s="1"/>
      <c r="XAU42"/>
      <c r="XAV42" s="147"/>
      <c r="XAW42" s="1"/>
      <c r="XAX42" s="1"/>
      <c r="XAY42" s="1"/>
      <c r="XAZ42" s="1"/>
      <c r="XBI42" s="24"/>
      <c r="XBN42" s="1"/>
      <c r="XBO42" s="140"/>
      <c r="XBP42" s="140"/>
      <c r="XBQ42" s="140"/>
      <c r="XBR42" s="1"/>
      <c r="XBS42"/>
      <c r="XBT42" s="147"/>
      <c r="XBU42" s="1"/>
      <c r="XBV42" s="1"/>
      <c r="XBW42" s="1"/>
      <c r="XBX42" s="1"/>
      <c r="XCG42" s="24"/>
      <c r="XCL42" s="1"/>
      <c r="XCM42" s="140"/>
      <c r="XCN42" s="140"/>
      <c r="XCO42" s="140"/>
      <c r="XCP42" s="1"/>
      <c r="XCQ42"/>
      <c r="XCR42" s="147"/>
      <c r="XCS42" s="1"/>
      <c r="XCT42" s="1"/>
      <c r="XCU42" s="1"/>
      <c r="XCV42" s="1"/>
      <c r="XDE42" s="24"/>
      <c r="XDJ42" s="1"/>
      <c r="XDK42" s="140"/>
      <c r="XDL42" s="140"/>
      <c r="XDM42" s="140"/>
      <c r="XDN42" s="1"/>
      <c r="XDO42"/>
      <c r="XDP42" s="147"/>
      <c r="XDQ42" s="1"/>
      <c r="XDR42" s="1"/>
      <c r="XDS42" s="1"/>
      <c r="XDT42" s="1"/>
      <c r="XEC42" s="24"/>
      <c r="XEH42" s="1"/>
      <c r="XEI42" s="140"/>
      <c r="XEJ42" s="140"/>
      <c r="XEK42" s="140"/>
      <c r="XEL42" s="1"/>
      <c r="XEM42"/>
      <c r="XEN42" s="147"/>
      <c r="XEO42" s="1"/>
      <c r="XEP42" s="1"/>
      <c r="XEQ42" s="1"/>
      <c r="XER42" s="1"/>
      <c r="XFA42" s="24"/>
    </row>
    <row r="43" spans="1:1021 1026:2044 2053:4093 4098:5116 5125:7165 7170:8188 8197:10237 10242:11260 11269:13309 13314:14332 14341:16381" x14ac:dyDescent="0.25">
      <c r="A43" s="4" t="s">
        <v>228</v>
      </c>
      <c r="B43" s="4" t="s">
        <v>230</v>
      </c>
      <c r="C43" s="4" t="s">
        <v>81</v>
      </c>
      <c r="D43" s="4" t="s">
        <v>247</v>
      </c>
      <c r="E43" s="5">
        <v>10.962999999999999</v>
      </c>
      <c r="F43" s="5">
        <v>10.962999999999999</v>
      </c>
      <c r="G43" s="5">
        <v>34.71</v>
      </c>
      <c r="H43" s="5">
        <v>51.81</v>
      </c>
      <c r="I43" s="5">
        <v>102.24</v>
      </c>
      <c r="J43" s="5">
        <v>174.1</v>
      </c>
      <c r="K43" s="5">
        <v>367.53</v>
      </c>
      <c r="L43" s="5">
        <v>607.25</v>
      </c>
      <c r="M43" s="11"/>
      <c r="N43" s="5">
        <v>5.79</v>
      </c>
      <c r="O43" s="5">
        <v>5.79</v>
      </c>
      <c r="P43" s="5">
        <v>5.79</v>
      </c>
      <c r="Q43" s="5">
        <v>5.79</v>
      </c>
      <c r="R43" s="4" t="s">
        <v>104</v>
      </c>
      <c r="S43" s="7">
        <f>S44</f>
        <v>43795</v>
      </c>
      <c r="T43" s="7">
        <v>44105</v>
      </c>
      <c r="U43" s="7">
        <v>44469</v>
      </c>
      <c r="V43" s="4" t="s">
        <v>79</v>
      </c>
      <c r="X43" s="135"/>
    </row>
    <row r="44" spans="1:1021 1026:2044 2053:4093 4098:5116 5125:7165 7170:8188 8197:10237 10242:11260 11269:13309 13314:14332 14341:16381" x14ac:dyDescent="0.25">
      <c r="A44" s="4" t="s">
        <v>228</v>
      </c>
      <c r="B44" s="4" t="s">
        <v>230</v>
      </c>
      <c r="C44" s="4" t="s">
        <v>81</v>
      </c>
      <c r="D44" s="4" t="s">
        <v>247</v>
      </c>
      <c r="E44" s="5">
        <v>10.51</v>
      </c>
      <c r="F44" s="5">
        <v>10.51</v>
      </c>
      <c r="G44" s="5">
        <v>33.299999999999997</v>
      </c>
      <c r="H44" s="5">
        <v>49.7</v>
      </c>
      <c r="I44" s="5">
        <v>98.07</v>
      </c>
      <c r="J44" s="5">
        <v>167</v>
      </c>
      <c r="K44" s="5">
        <v>352.55</v>
      </c>
      <c r="L44" s="5">
        <v>582.5</v>
      </c>
      <c r="M44" s="11"/>
      <c r="N44" s="5">
        <v>5.55</v>
      </c>
      <c r="O44" s="5">
        <v>5.55</v>
      </c>
      <c r="P44" s="5">
        <v>5.55</v>
      </c>
      <c r="Q44" s="5">
        <v>5.55</v>
      </c>
      <c r="R44" s="4" t="s">
        <v>104</v>
      </c>
      <c r="S44" s="7">
        <v>43795</v>
      </c>
      <c r="T44" s="7">
        <v>43796</v>
      </c>
      <c r="U44" s="7">
        <v>44104</v>
      </c>
      <c r="V44" s="4" t="s">
        <v>79</v>
      </c>
      <c r="X44" s="135"/>
    </row>
    <row r="45" spans="1:1021 1026:2044 2053:4093 4098:5116 5125:7165 7170:8188 8197:10237 10242:11260 11269:13309 13314:14332 14341:16381" x14ac:dyDescent="0.25">
      <c r="A45" s="4" t="s">
        <v>228</v>
      </c>
      <c r="B45" s="4" t="s">
        <v>231</v>
      </c>
      <c r="C45" s="4" t="s">
        <v>81</v>
      </c>
      <c r="D45" s="4" t="s">
        <v>247</v>
      </c>
      <c r="E45" s="5">
        <v>10.01</v>
      </c>
      <c r="F45" s="5">
        <v>10.01</v>
      </c>
      <c r="G45" s="5">
        <v>31.71</v>
      </c>
      <c r="H45" s="5">
        <v>47.33</v>
      </c>
      <c r="I45" s="5">
        <v>93.4</v>
      </c>
      <c r="J45" s="5">
        <v>159.05000000000001</v>
      </c>
      <c r="K45" s="5">
        <v>335.76</v>
      </c>
      <c r="L45" s="5">
        <v>554.75</v>
      </c>
      <c r="M45" s="11"/>
      <c r="N45" s="5">
        <v>5.29</v>
      </c>
      <c r="O45" s="5">
        <v>5.29</v>
      </c>
      <c r="P45" s="5">
        <v>5.29</v>
      </c>
      <c r="Q45" s="5">
        <v>5.29</v>
      </c>
      <c r="R45" s="4" t="s">
        <v>104</v>
      </c>
      <c r="S45" s="7">
        <v>43557</v>
      </c>
      <c r="T45" s="7">
        <v>43558</v>
      </c>
      <c r="U45" s="7">
        <v>43795</v>
      </c>
      <c r="V45" s="4" t="s">
        <v>79</v>
      </c>
      <c r="X45" s="135"/>
    </row>
    <row r="46" spans="1:1021 1026:2044 2053:4093 4098:5116 5125:7165 7170:8188 8197:10237 10242:11260 11269:13309 13314:14332 14341:16381" x14ac:dyDescent="0.25">
      <c r="A46" s="4" t="s">
        <v>228</v>
      </c>
      <c r="B46" s="4" t="s">
        <v>232</v>
      </c>
      <c r="C46" s="4" t="s">
        <v>81</v>
      </c>
      <c r="D46" s="4" t="s">
        <v>247</v>
      </c>
      <c r="E46" s="5">
        <v>9.42</v>
      </c>
      <c r="F46" s="5">
        <v>9.42</v>
      </c>
      <c r="G46" s="5">
        <v>29.84</v>
      </c>
      <c r="H46" s="5">
        <v>44.55</v>
      </c>
      <c r="I46" s="5">
        <v>87.91</v>
      </c>
      <c r="J46" s="5">
        <v>149.69</v>
      </c>
      <c r="K46" s="5">
        <v>316.01</v>
      </c>
      <c r="L46" s="5">
        <v>522.13</v>
      </c>
      <c r="M46" s="11"/>
      <c r="N46" s="44">
        <v>4.9800000000000004</v>
      </c>
      <c r="O46" s="44">
        <v>4.9800000000000004</v>
      </c>
      <c r="P46" s="44">
        <v>4.9800000000000004</v>
      </c>
      <c r="Q46" s="5">
        <v>4.9800000000000004</v>
      </c>
      <c r="R46" s="4" t="s">
        <v>104</v>
      </c>
      <c r="S46" s="7">
        <v>42955</v>
      </c>
      <c r="T46" s="7">
        <v>42956</v>
      </c>
      <c r="U46" s="7">
        <f>T45</f>
        <v>43558</v>
      </c>
      <c r="V46" s="4" t="s">
        <v>79</v>
      </c>
    </row>
    <row r="47" spans="1:1021 1026:2044 2053:4093 4098:5116 5125:7165 7170:8188 8197:10237 10242:11260 11269:13309 13314:14332 14341:16381" x14ac:dyDescent="0.25">
      <c r="A47" s="4" t="s">
        <v>228</v>
      </c>
      <c r="B47" s="4" t="s">
        <v>233</v>
      </c>
      <c r="C47" s="4" t="s">
        <v>81</v>
      </c>
      <c r="D47" s="4" t="s">
        <v>247</v>
      </c>
      <c r="E47" s="5">
        <v>8.7200000000000006</v>
      </c>
      <c r="F47" s="5">
        <v>8.7200000000000006</v>
      </c>
      <c r="G47" s="5">
        <v>27.63</v>
      </c>
      <c r="H47" s="5">
        <v>41.25</v>
      </c>
      <c r="I47" s="5">
        <v>81.400000000000006</v>
      </c>
      <c r="J47" s="5">
        <v>138.6</v>
      </c>
      <c r="K47" s="5">
        <v>292.60000000000002</v>
      </c>
      <c r="L47" s="5">
        <v>483.45</v>
      </c>
      <c r="M47" s="11"/>
      <c r="N47" s="44">
        <v>4.6100000000000003</v>
      </c>
      <c r="O47" s="44">
        <v>4.6100000000000003</v>
      </c>
      <c r="P47" s="44">
        <v>4.6100000000000003</v>
      </c>
      <c r="Q47" s="5">
        <v>4.6100000000000003</v>
      </c>
      <c r="R47" s="4" t="s">
        <v>104</v>
      </c>
      <c r="S47" s="7">
        <v>42640</v>
      </c>
      <c r="T47" s="7">
        <v>42644</v>
      </c>
      <c r="U47" s="7">
        <v>42955</v>
      </c>
      <c r="V47" s="4" t="s">
        <v>79</v>
      </c>
    </row>
    <row r="48" spans="1:1021 1026:2044 2053:4093 4098:5116 5125:7165 7170:8188 8197:10237 10242:11260 11269:13309 13314:14332 14341:16381" x14ac:dyDescent="0.25">
      <c r="A48" s="4" t="s">
        <v>228</v>
      </c>
      <c r="B48" s="4" t="s">
        <v>234</v>
      </c>
      <c r="C48" s="4" t="s">
        <v>81</v>
      </c>
      <c r="D48" s="4" t="s">
        <v>247</v>
      </c>
      <c r="E48" s="5">
        <v>7.93</v>
      </c>
      <c r="F48" s="5">
        <v>7.93</v>
      </c>
      <c r="G48" s="5">
        <v>25.12</v>
      </c>
      <c r="H48" s="5">
        <v>37.5</v>
      </c>
      <c r="I48" s="5">
        <v>74</v>
      </c>
      <c r="J48" s="5">
        <v>126</v>
      </c>
      <c r="K48" s="5">
        <v>266</v>
      </c>
      <c r="L48" s="5">
        <v>439.5</v>
      </c>
      <c r="M48" s="11"/>
      <c r="N48" s="44">
        <v>4.1900000000000004</v>
      </c>
      <c r="O48" s="44">
        <v>4.1900000000000004</v>
      </c>
      <c r="P48" s="44">
        <v>4.1900000000000004</v>
      </c>
      <c r="Q48" s="5">
        <v>4.1900000000000004</v>
      </c>
      <c r="R48" s="4" t="s">
        <v>104</v>
      </c>
      <c r="S48" s="7">
        <v>41828</v>
      </c>
      <c r="T48" s="7">
        <v>41829</v>
      </c>
      <c r="U48" s="7">
        <v>42640</v>
      </c>
      <c r="V48" s="4" t="s">
        <v>79</v>
      </c>
    </row>
    <row r="49" spans="1:22" x14ac:dyDescent="0.25">
      <c r="A49" s="4" t="s">
        <v>228</v>
      </c>
      <c r="B49" s="4" t="s">
        <v>235</v>
      </c>
      <c r="C49" s="4" t="s">
        <v>81</v>
      </c>
      <c r="D49" s="4" t="s">
        <v>247</v>
      </c>
      <c r="E49" s="5">
        <v>7.55</v>
      </c>
      <c r="F49" s="5">
        <v>8.8000000000000007</v>
      </c>
      <c r="G49" s="5">
        <v>24</v>
      </c>
      <c r="H49" s="5">
        <v>35</v>
      </c>
      <c r="I49" s="5">
        <v>60</v>
      </c>
      <c r="J49" s="5">
        <v>93</v>
      </c>
      <c r="K49" s="5">
        <v>180</v>
      </c>
      <c r="L49" s="5">
        <v>275</v>
      </c>
      <c r="M49" s="11"/>
      <c r="N49" s="11"/>
      <c r="O49" s="11"/>
      <c r="P49" s="11"/>
      <c r="Q49" s="5">
        <v>4.1900000000000004</v>
      </c>
      <c r="R49" s="4" t="s">
        <v>104</v>
      </c>
      <c r="S49" s="7">
        <v>40729</v>
      </c>
      <c r="T49" s="7">
        <v>40730</v>
      </c>
      <c r="U49" s="7">
        <v>41828</v>
      </c>
      <c r="V49" s="4" t="s">
        <v>79</v>
      </c>
    </row>
    <row r="50" spans="1:22" x14ac:dyDescent="0.25">
      <c r="A50" s="4" t="s">
        <v>228</v>
      </c>
      <c r="B50" s="4" t="s">
        <v>236</v>
      </c>
      <c r="C50" s="4" t="s">
        <v>81</v>
      </c>
      <c r="D50" s="4" t="s">
        <v>247</v>
      </c>
      <c r="E50" s="5">
        <v>7.5</v>
      </c>
      <c r="F50" s="5">
        <v>8.5</v>
      </c>
      <c r="G50" s="5">
        <v>20</v>
      </c>
      <c r="H50" s="5">
        <v>30</v>
      </c>
      <c r="I50" s="5">
        <v>50</v>
      </c>
      <c r="J50" s="5">
        <v>75</v>
      </c>
      <c r="K50" s="5">
        <v>100</v>
      </c>
      <c r="L50" s="5">
        <v>150</v>
      </c>
      <c r="M50" s="11"/>
      <c r="N50" s="11"/>
      <c r="O50" s="11"/>
      <c r="P50" s="11"/>
      <c r="Q50" s="5">
        <v>3.95</v>
      </c>
      <c r="R50" s="4" t="s">
        <v>104</v>
      </c>
      <c r="S50" s="7">
        <v>40260</v>
      </c>
      <c r="T50" s="7">
        <v>40261</v>
      </c>
      <c r="U50" s="7">
        <v>40729</v>
      </c>
      <c r="V50" s="4" t="s">
        <v>79</v>
      </c>
    </row>
    <row r="51" spans="1:22" x14ac:dyDescent="0.25">
      <c r="A51" s="4" t="s">
        <v>228</v>
      </c>
      <c r="B51" s="4" t="s">
        <v>237</v>
      </c>
      <c r="C51" s="4" t="s">
        <v>81</v>
      </c>
      <c r="D51" s="4" t="s">
        <v>11</v>
      </c>
      <c r="E51" s="5">
        <v>7.02</v>
      </c>
      <c r="F51" s="5">
        <v>7.02</v>
      </c>
      <c r="G51" s="5">
        <v>12.55</v>
      </c>
      <c r="H51" s="5">
        <v>20.46</v>
      </c>
      <c r="I51" s="5">
        <v>27.58</v>
      </c>
      <c r="J51" s="5">
        <v>32.32</v>
      </c>
      <c r="K51" s="5">
        <v>41.81</v>
      </c>
      <c r="L51" s="11"/>
      <c r="M51" s="11"/>
      <c r="N51" s="11"/>
      <c r="O51" s="11"/>
      <c r="P51" s="11"/>
      <c r="Q51" s="5">
        <v>3.72</v>
      </c>
      <c r="R51" s="4" t="s">
        <v>104</v>
      </c>
      <c r="S51" s="7">
        <v>36270</v>
      </c>
      <c r="T51" s="7">
        <v>36271</v>
      </c>
      <c r="U51" s="7">
        <v>40260</v>
      </c>
      <c r="V51" s="4" t="s">
        <v>79</v>
      </c>
    </row>
    <row r="52" spans="1:22" x14ac:dyDescent="0.25">
      <c r="A52" s="4" t="s">
        <v>228</v>
      </c>
      <c r="B52" s="4" t="s">
        <v>238</v>
      </c>
      <c r="C52" s="4" t="s">
        <v>81</v>
      </c>
      <c r="D52" s="4" t="s">
        <v>11</v>
      </c>
      <c r="E52" s="5">
        <v>7.02</v>
      </c>
      <c r="F52" s="5">
        <v>7.02</v>
      </c>
      <c r="G52" s="5">
        <v>12.55</v>
      </c>
      <c r="H52" s="5">
        <v>20.46</v>
      </c>
      <c r="I52" s="5">
        <v>27.58</v>
      </c>
      <c r="J52" s="5">
        <v>32.32</v>
      </c>
      <c r="K52" s="5">
        <v>41.81</v>
      </c>
      <c r="L52" s="11"/>
      <c r="M52" s="11"/>
      <c r="N52" s="11"/>
      <c r="O52" s="11"/>
      <c r="P52" s="11"/>
      <c r="Q52" s="5">
        <v>4.32</v>
      </c>
      <c r="R52" s="4" t="s">
        <v>104</v>
      </c>
      <c r="S52" s="7">
        <v>35009</v>
      </c>
      <c r="T52" s="7">
        <f>S52+1</f>
        <v>35010</v>
      </c>
      <c r="U52" s="7">
        <v>36269</v>
      </c>
      <c r="V52" s="4" t="s">
        <v>79</v>
      </c>
    </row>
    <row r="53" spans="1:22" x14ac:dyDescent="0.25">
      <c r="A53" s="4" t="s">
        <v>228</v>
      </c>
      <c r="B53" s="4" t="s">
        <v>239</v>
      </c>
      <c r="C53" s="4" t="s">
        <v>81</v>
      </c>
      <c r="D53" s="4" t="s">
        <v>11</v>
      </c>
      <c r="E53" s="5">
        <v>7.02</v>
      </c>
      <c r="F53" s="5">
        <v>7.02</v>
      </c>
      <c r="G53" s="5">
        <v>12.55</v>
      </c>
      <c r="H53" s="5">
        <v>20.46</v>
      </c>
      <c r="I53" s="5">
        <v>27.58</v>
      </c>
      <c r="J53" s="5">
        <v>32.32</v>
      </c>
      <c r="K53" s="5">
        <v>41.81</v>
      </c>
      <c r="L53" s="11"/>
      <c r="M53" s="11"/>
      <c r="N53" s="11"/>
      <c r="O53" s="11"/>
      <c r="P53" s="11"/>
      <c r="Q53" s="5">
        <v>3.98</v>
      </c>
      <c r="R53" s="4" t="s">
        <v>104</v>
      </c>
      <c r="S53" s="7">
        <v>33770</v>
      </c>
      <c r="T53" s="7">
        <f t="shared" ref="T53:T54" si="6">S53+1</f>
        <v>33771</v>
      </c>
      <c r="U53" s="7">
        <v>35009</v>
      </c>
      <c r="V53" s="4" t="s">
        <v>79</v>
      </c>
    </row>
    <row r="54" spans="1:22" x14ac:dyDescent="0.25">
      <c r="A54" s="4" t="s">
        <v>228</v>
      </c>
      <c r="B54" s="4" t="s">
        <v>240</v>
      </c>
      <c r="C54" s="4" t="s">
        <v>81</v>
      </c>
      <c r="D54" s="4" t="s">
        <v>11</v>
      </c>
      <c r="E54" s="5">
        <v>4.63</v>
      </c>
      <c r="F54" s="5">
        <v>4.63</v>
      </c>
      <c r="G54" s="5">
        <v>7.67</v>
      </c>
      <c r="H54" s="5">
        <v>10.63</v>
      </c>
      <c r="I54" s="5">
        <v>11.6</v>
      </c>
      <c r="J54" s="5">
        <v>12.79</v>
      </c>
      <c r="K54" s="5">
        <v>33.25</v>
      </c>
      <c r="L54" s="11"/>
      <c r="M54" s="11"/>
      <c r="N54" s="11"/>
      <c r="O54" s="11"/>
      <c r="P54" s="11"/>
      <c r="Q54" s="5">
        <v>2.99</v>
      </c>
      <c r="R54" s="4" t="s">
        <v>104</v>
      </c>
      <c r="S54" s="7">
        <v>33182</v>
      </c>
      <c r="T54" s="7">
        <f t="shared" si="6"/>
        <v>33183</v>
      </c>
      <c r="U54" s="7">
        <v>33770</v>
      </c>
      <c r="V54" s="4" t="s">
        <v>79</v>
      </c>
    </row>
    <row r="55" spans="1:22" x14ac:dyDescent="0.25">
      <c r="A55" s="4" t="s">
        <v>228</v>
      </c>
      <c r="B55" s="4" t="s">
        <v>241</v>
      </c>
      <c r="C55" s="4" t="s">
        <v>81</v>
      </c>
      <c r="D55" s="4" t="s">
        <v>11</v>
      </c>
      <c r="E55" s="5">
        <v>3.95</v>
      </c>
      <c r="F55" s="5">
        <v>3.95</v>
      </c>
      <c r="G55" s="5">
        <v>6.54</v>
      </c>
      <c r="H55" s="5">
        <v>9.06</v>
      </c>
      <c r="I55" s="5">
        <v>9.89</v>
      </c>
      <c r="J55" s="5">
        <v>10.9</v>
      </c>
      <c r="K55" s="5">
        <v>28.34</v>
      </c>
      <c r="L55" s="11"/>
      <c r="M55" s="11"/>
      <c r="N55" s="11"/>
      <c r="O55" s="11"/>
      <c r="P55" s="11"/>
      <c r="Q55" s="5">
        <v>2.4900000000000002</v>
      </c>
      <c r="R55" s="4" t="s">
        <v>104</v>
      </c>
      <c r="S55" s="7">
        <v>32685</v>
      </c>
      <c r="T55" s="7">
        <v>32685</v>
      </c>
      <c r="U55" s="7">
        <v>33182</v>
      </c>
      <c r="V55" s="4" t="s">
        <v>79</v>
      </c>
    </row>
    <row r="56" spans="1:22" x14ac:dyDescent="0.25">
      <c r="A56" s="4" t="s">
        <v>228</v>
      </c>
      <c r="B56" s="4" t="s">
        <v>242</v>
      </c>
      <c r="C56" s="4" t="s">
        <v>81</v>
      </c>
      <c r="D56" s="4" t="s">
        <v>11</v>
      </c>
      <c r="E56" s="5">
        <v>4.21</v>
      </c>
      <c r="F56" s="5">
        <v>4.21</v>
      </c>
      <c r="G56" s="5">
        <v>6.96</v>
      </c>
      <c r="H56" s="5">
        <v>9.65</v>
      </c>
      <c r="I56" s="5">
        <v>10.53</v>
      </c>
      <c r="J56" s="5">
        <v>11.61</v>
      </c>
      <c r="K56" s="5">
        <v>30.18</v>
      </c>
      <c r="L56" s="11"/>
      <c r="M56" s="11"/>
      <c r="N56" s="11"/>
      <c r="O56" s="11"/>
      <c r="P56" s="11"/>
      <c r="Q56" s="5">
        <v>2.25</v>
      </c>
      <c r="R56" s="4" t="s">
        <v>104</v>
      </c>
      <c r="S56" s="7">
        <v>32314</v>
      </c>
      <c r="T56" s="7">
        <v>32314</v>
      </c>
      <c r="U56" s="7">
        <v>32685</v>
      </c>
      <c r="V56" s="4" t="s">
        <v>79</v>
      </c>
    </row>
    <row r="57" spans="1:22" x14ac:dyDescent="0.25">
      <c r="A57" s="4" t="s">
        <v>228</v>
      </c>
      <c r="B57" s="4" t="s">
        <v>243</v>
      </c>
      <c r="C57" s="4" t="s">
        <v>81</v>
      </c>
      <c r="D57" s="4" t="s">
        <v>11</v>
      </c>
      <c r="E57" s="5">
        <v>6.47</v>
      </c>
      <c r="F57" s="5">
        <v>6.47</v>
      </c>
      <c r="G57" s="5">
        <v>10.7</v>
      </c>
      <c r="H57" s="5">
        <v>14.82</v>
      </c>
      <c r="I57" s="5">
        <v>16.170000000000002</v>
      </c>
      <c r="J57" s="5">
        <v>17.829999999999998</v>
      </c>
      <c r="K57" s="5">
        <v>46.37</v>
      </c>
      <c r="L57" s="11"/>
      <c r="M57" s="11"/>
      <c r="N57" s="11"/>
      <c r="O57" s="11"/>
      <c r="P57" s="11"/>
      <c r="Q57" s="5">
        <v>1.69</v>
      </c>
      <c r="R57" s="4" t="s">
        <v>104</v>
      </c>
      <c r="S57" s="7">
        <v>31691</v>
      </c>
      <c r="T57" s="7">
        <v>31691</v>
      </c>
      <c r="U57" s="7">
        <v>32314</v>
      </c>
      <c r="V57" s="4" t="s">
        <v>79</v>
      </c>
    </row>
    <row r="58" spans="1:22" x14ac:dyDescent="0.25">
      <c r="A58" s="4" t="s">
        <v>228</v>
      </c>
      <c r="B58" s="4" t="s">
        <v>244</v>
      </c>
      <c r="C58" s="4" t="s">
        <v>81</v>
      </c>
      <c r="D58" s="4" t="s">
        <v>11</v>
      </c>
      <c r="E58" s="5">
        <v>6.47</v>
      </c>
      <c r="F58" s="5">
        <v>6.47</v>
      </c>
      <c r="G58" s="5">
        <v>10.7</v>
      </c>
      <c r="H58" s="5">
        <v>14.82</v>
      </c>
      <c r="I58" s="5">
        <v>16.170000000000002</v>
      </c>
      <c r="J58" s="5">
        <v>17.829999999999998</v>
      </c>
      <c r="K58" s="5">
        <v>46.37</v>
      </c>
      <c r="L58" s="11"/>
      <c r="M58" s="11"/>
      <c r="N58" s="11"/>
      <c r="O58" s="11"/>
      <c r="P58" s="11"/>
      <c r="Q58" s="5">
        <v>1.73</v>
      </c>
      <c r="R58" s="4" t="s">
        <v>104</v>
      </c>
      <c r="S58" s="7">
        <v>31313</v>
      </c>
      <c r="T58" s="7">
        <v>31313</v>
      </c>
      <c r="U58" s="7">
        <v>31691</v>
      </c>
      <c r="V58" s="4" t="s">
        <v>79</v>
      </c>
    </row>
    <row r="59" spans="1:22" x14ac:dyDescent="0.25">
      <c r="A59" s="4" t="s">
        <v>228</v>
      </c>
      <c r="B59" s="4"/>
      <c r="C59" s="4" t="s">
        <v>81</v>
      </c>
      <c r="D59" s="4" t="s">
        <v>11</v>
      </c>
      <c r="E59" s="5">
        <v>2.5</v>
      </c>
      <c r="F59" s="5">
        <v>2.5</v>
      </c>
      <c r="G59" s="5">
        <v>10</v>
      </c>
      <c r="H59" s="5">
        <v>15</v>
      </c>
      <c r="I59" s="5">
        <v>34</v>
      </c>
      <c r="J59" s="5">
        <v>39</v>
      </c>
      <c r="K59" s="5">
        <v>76</v>
      </c>
      <c r="L59" s="11"/>
      <c r="M59" s="11"/>
      <c r="N59" s="11"/>
      <c r="O59" s="11"/>
      <c r="P59" s="11"/>
      <c r="Q59" s="5">
        <v>1.54</v>
      </c>
      <c r="R59" s="4" t="s">
        <v>104</v>
      </c>
      <c r="S59" s="7"/>
      <c r="T59" s="7"/>
      <c r="U59" s="7">
        <v>31313</v>
      </c>
      <c r="V59" s="4" t="s">
        <v>79</v>
      </c>
    </row>
    <row r="60" spans="1:22" x14ac:dyDescent="0.25">
      <c r="A60" s="4" t="s">
        <v>228</v>
      </c>
      <c r="B60" s="4" t="s">
        <v>80</v>
      </c>
      <c r="C60" s="4" t="s">
        <v>102</v>
      </c>
      <c r="D60" s="4" t="s">
        <v>103</v>
      </c>
      <c r="E60" s="11"/>
      <c r="F60" s="11"/>
      <c r="G60" s="11"/>
      <c r="H60" s="11"/>
      <c r="I60" s="11"/>
      <c r="J60" s="11"/>
      <c r="K60" s="11"/>
      <c r="L60" s="11"/>
      <c r="M60" s="5">
        <v>946.68</v>
      </c>
      <c r="N60" s="11"/>
      <c r="O60" s="11"/>
      <c r="P60" s="11"/>
      <c r="Q60" s="5">
        <v>5.59</v>
      </c>
      <c r="R60" s="4" t="s">
        <v>104</v>
      </c>
      <c r="S60" s="7">
        <v>44852</v>
      </c>
      <c r="T60" s="7">
        <v>45931</v>
      </c>
      <c r="U60" s="7"/>
      <c r="V60" s="4"/>
    </row>
    <row r="61" spans="1:22" x14ac:dyDescent="0.25">
      <c r="A61" s="4" t="s">
        <v>228</v>
      </c>
      <c r="B61" s="4" t="s">
        <v>80</v>
      </c>
      <c r="C61" s="4" t="s">
        <v>102</v>
      </c>
      <c r="D61" s="4" t="s">
        <v>103</v>
      </c>
      <c r="E61" s="11"/>
      <c r="F61" s="11"/>
      <c r="G61" s="11"/>
      <c r="H61" s="11"/>
      <c r="I61" s="11"/>
      <c r="J61" s="11"/>
      <c r="K61" s="11"/>
      <c r="L61" s="11"/>
      <c r="M61" s="5">
        <v>901.6</v>
      </c>
      <c r="N61" s="11"/>
      <c r="O61" s="11"/>
      <c r="P61" s="11"/>
      <c r="Q61" s="5">
        <v>5.32</v>
      </c>
      <c r="R61" s="4" t="s">
        <v>104</v>
      </c>
      <c r="S61" s="7">
        <v>44852</v>
      </c>
      <c r="T61" s="7">
        <v>45566</v>
      </c>
      <c r="U61" s="7">
        <v>45930</v>
      </c>
      <c r="V61" s="4"/>
    </row>
    <row r="62" spans="1:22" x14ac:dyDescent="0.25">
      <c r="A62" s="1" t="s">
        <v>228</v>
      </c>
      <c r="B62" s="1" t="s">
        <v>80</v>
      </c>
      <c r="C62" s="1" t="s">
        <v>102</v>
      </c>
      <c r="D62" s="1" t="s">
        <v>103</v>
      </c>
      <c r="E62" s="24"/>
      <c r="F62" s="24"/>
      <c r="G62" s="24"/>
      <c r="H62" s="24"/>
      <c r="I62" s="24"/>
      <c r="J62" s="24"/>
      <c r="K62" s="24"/>
      <c r="L62" s="11"/>
      <c r="M62" s="2">
        <v>858.67</v>
      </c>
      <c r="N62" s="11"/>
      <c r="O62" s="11"/>
      <c r="P62" s="11"/>
      <c r="Q62" s="2">
        <v>5.07</v>
      </c>
      <c r="R62" s="29" t="s">
        <v>104</v>
      </c>
      <c r="S62" s="140">
        <v>44852</v>
      </c>
      <c r="T62" s="140">
        <v>45200</v>
      </c>
      <c r="U62" s="140">
        <v>45565</v>
      </c>
      <c r="V62" s="4"/>
    </row>
    <row r="63" spans="1:22" x14ac:dyDescent="0.25">
      <c r="A63" s="4" t="s">
        <v>228</v>
      </c>
      <c r="B63" s="4" t="s">
        <v>80</v>
      </c>
      <c r="C63" s="4" t="s">
        <v>102</v>
      </c>
      <c r="D63" s="4" t="s">
        <v>103</v>
      </c>
      <c r="E63" s="11"/>
      <c r="F63" s="11"/>
      <c r="G63" s="11"/>
      <c r="H63" s="11"/>
      <c r="I63" s="11"/>
      <c r="J63" s="11"/>
      <c r="K63" s="11"/>
      <c r="L63" s="11"/>
      <c r="M63" s="5">
        <v>817.78</v>
      </c>
      <c r="N63" s="11"/>
      <c r="O63" s="11"/>
      <c r="P63" s="11"/>
      <c r="Q63" s="5">
        <v>4.83</v>
      </c>
      <c r="R63" s="4" t="s">
        <v>104</v>
      </c>
      <c r="S63" s="7">
        <v>44852</v>
      </c>
      <c r="T63" s="7">
        <v>44866</v>
      </c>
      <c r="U63" s="7">
        <v>45199</v>
      </c>
      <c r="V63" s="4"/>
    </row>
    <row r="64" spans="1:22" x14ac:dyDescent="0.25">
      <c r="A64" s="4" t="s">
        <v>228</v>
      </c>
      <c r="B64" s="4" t="s">
        <v>230</v>
      </c>
      <c r="C64" s="4" t="s">
        <v>102</v>
      </c>
      <c r="D64" s="4" t="s">
        <v>103</v>
      </c>
      <c r="E64" s="11"/>
      <c r="F64" s="11"/>
      <c r="G64" s="11"/>
      <c r="H64" s="11"/>
      <c r="I64" s="11"/>
      <c r="J64" s="11"/>
      <c r="K64" s="11"/>
      <c r="L64" s="11"/>
      <c r="M64" s="5">
        <v>778.84</v>
      </c>
      <c r="N64" s="11"/>
      <c r="O64" s="11"/>
      <c r="P64" s="11"/>
      <c r="Q64" s="5">
        <v>4.13</v>
      </c>
      <c r="R64" s="4" t="s">
        <v>104</v>
      </c>
      <c r="S64" s="7">
        <f>S65</f>
        <v>43795</v>
      </c>
      <c r="T64" s="7">
        <v>44470</v>
      </c>
      <c r="U64" s="7">
        <v>44865</v>
      </c>
      <c r="V64" s="4"/>
    </row>
    <row r="65" spans="1:22" x14ac:dyDescent="0.25">
      <c r="A65" s="4" t="s">
        <v>228</v>
      </c>
      <c r="B65" s="4" t="s">
        <v>230</v>
      </c>
      <c r="C65" s="4" t="s">
        <v>102</v>
      </c>
      <c r="D65" s="4" t="s">
        <v>103</v>
      </c>
      <c r="E65" s="11"/>
      <c r="F65" s="11"/>
      <c r="G65" s="11"/>
      <c r="H65" s="11"/>
      <c r="I65" s="11"/>
      <c r="J65" s="11"/>
      <c r="K65" s="11"/>
      <c r="L65" s="11"/>
      <c r="M65" s="5">
        <v>748.88</v>
      </c>
      <c r="N65" s="11"/>
      <c r="O65" s="11"/>
      <c r="P65" s="11"/>
      <c r="Q65" s="5">
        <v>3.97</v>
      </c>
      <c r="R65" s="4" t="s">
        <v>104</v>
      </c>
      <c r="S65" s="7">
        <f>S66</f>
        <v>43795</v>
      </c>
      <c r="T65" s="7">
        <v>44105</v>
      </c>
      <c r="U65" s="7">
        <v>44469</v>
      </c>
      <c r="V65" s="4"/>
    </row>
    <row r="66" spans="1:22" x14ac:dyDescent="0.25">
      <c r="A66" s="4" t="s">
        <v>228</v>
      </c>
      <c r="B66" s="4" t="s">
        <v>230</v>
      </c>
      <c r="C66" s="4" t="s">
        <v>102</v>
      </c>
      <c r="D66" s="4" t="s">
        <v>103</v>
      </c>
      <c r="E66" s="11"/>
      <c r="F66" s="11"/>
      <c r="G66" s="11"/>
      <c r="H66" s="11"/>
      <c r="I66" s="11"/>
      <c r="J66" s="11"/>
      <c r="K66" s="11"/>
      <c r="L66" s="11"/>
      <c r="M66" s="5">
        <v>718.35</v>
      </c>
      <c r="N66" s="11"/>
      <c r="O66" s="11"/>
      <c r="P66" s="11"/>
      <c r="Q66" s="5">
        <v>3.81</v>
      </c>
      <c r="R66" s="4" t="s">
        <v>104</v>
      </c>
      <c r="S66" s="7">
        <v>43795</v>
      </c>
      <c r="T66" s="7">
        <v>43796</v>
      </c>
      <c r="U66" s="7">
        <v>44104</v>
      </c>
      <c r="V66" s="4"/>
    </row>
    <row r="67" spans="1:22" x14ac:dyDescent="0.25">
      <c r="A67" s="4" t="s">
        <v>228</v>
      </c>
      <c r="B67" s="4" t="s">
        <v>231</v>
      </c>
      <c r="C67" s="4" t="s">
        <v>102</v>
      </c>
      <c r="D67" s="4" t="s">
        <v>103</v>
      </c>
      <c r="E67" s="11"/>
      <c r="F67" s="11"/>
      <c r="G67" s="11"/>
      <c r="H67" s="11"/>
      <c r="I67" s="11"/>
      <c r="J67" s="11"/>
      <c r="K67" s="11"/>
      <c r="L67" s="11"/>
      <c r="M67" s="5">
        <v>684.14</v>
      </c>
      <c r="N67" s="11"/>
      <c r="O67" s="11"/>
      <c r="P67" s="11"/>
      <c r="Q67" s="5">
        <v>3.63</v>
      </c>
      <c r="R67" s="4" t="s">
        <v>104</v>
      </c>
      <c r="S67" s="7">
        <v>43557</v>
      </c>
      <c r="T67" s="7">
        <v>43558</v>
      </c>
      <c r="U67" s="7">
        <v>43795</v>
      </c>
      <c r="V67" s="4"/>
    </row>
    <row r="68" spans="1:22" x14ac:dyDescent="0.25">
      <c r="A68" s="4" t="s">
        <v>228</v>
      </c>
      <c r="B68" s="4" t="s">
        <v>232</v>
      </c>
      <c r="C68" s="4" t="s">
        <v>102</v>
      </c>
      <c r="D68" s="4" t="s">
        <v>103</v>
      </c>
      <c r="E68" s="11"/>
      <c r="F68" s="11"/>
      <c r="G68" s="11"/>
      <c r="H68" s="11"/>
      <c r="I68" s="11"/>
      <c r="J68" s="11"/>
      <c r="K68" s="11"/>
      <c r="L68" s="11"/>
      <c r="M68" s="5">
        <v>643.9</v>
      </c>
      <c r="N68" s="11"/>
      <c r="O68" s="11"/>
      <c r="P68" s="11"/>
      <c r="Q68" s="5">
        <v>3.42</v>
      </c>
      <c r="R68" s="4" t="s">
        <v>104</v>
      </c>
      <c r="S68" s="7">
        <v>42955</v>
      </c>
      <c r="T68" s="7">
        <v>42956</v>
      </c>
      <c r="U68" s="7">
        <f>T67</f>
        <v>43558</v>
      </c>
      <c r="V68" s="4"/>
    </row>
    <row r="69" spans="1:22" x14ac:dyDescent="0.25">
      <c r="A69" s="4" t="s">
        <v>228</v>
      </c>
      <c r="B69" s="4" t="s">
        <v>233</v>
      </c>
      <c r="C69" s="4" t="s">
        <v>102</v>
      </c>
      <c r="D69" s="4" t="s">
        <v>103</v>
      </c>
      <c r="E69" s="11"/>
      <c r="F69" s="11"/>
      <c r="G69" s="11"/>
      <c r="H69" s="11"/>
      <c r="I69" s="11"/>
      <c r="J69" s="11"/>
      <c r="K69" s="11"/>
      <c r="L69" s="11"/>
      <c r="M69" s="5">
        <v>596.20000000000005</v>
      </c>
      <c r="N69" s="11"/>
      <c r="O69" s="11"/>
      <c r="P69" s="11"/>
      <c r="Q69" s="5">
        <v>3.17</v>
      </c>
      <c r="R69" s="4" t="s">
        <v>104</v>
      </c>
      <c r="S69" s="7">
        <v>42640</v>
      </c>
      <c r="T69" s="7">
        <v>42644</v>
      </c>
      <c r="U69" s="7">
        <v>42955</v>
      </c>
      <c r="V69" s="4"/>
    </row>
    <row r="70" spans="1:22" x14ac:dyDescent="0.25">
      <c r="A70" s="4" t="s">
        <v>228</v>
      </c>
      <c r="B70" s="4" t="s">
        <v>234</v>
      </c>
      <c r="C70" s="4" t="s">
        <v>102</v>
      </c>
      <c r="D70" s="4" t="s">
        <v>103</v>
      </c>
      <c r="E70" s="11"/>
      <c r="F70" s="11"/>
      <c r="G70" s="11"/>
      <c r="H70" s="11"/>
      <c r="I70" s="11"/>
      <c r="J70" s="11"/>
      <c r="K70" s="11"/>
      <c r="L70" s="11"/>
      <c r="M70" s="5">
        <v>542</v>
      </c>
      <c r="N70" s="11"/>
      <c r="O70" s="11"/>
      <c r="P70" s="11"/>
      <c r="Q70" s="5">
        <v>2.88</v>
      </c>
      <c r="R70" s="4" t="s">
        <v>104</v>
      </c>
      <c r="S70" s="7">
        <v>41828</v>
      </c>
      <c r="T70" s="7">
        <v>41829</v>
      </c>
      <c r="U70" s="7">
        <v>42640</v>
      </c>
      <c r="V70" s="4"/>
    </row>
    <row r="71" spans="1:22" x14ac:dyDescent="0.25">
      <c r="A71" s="4" t="s">
        <v>228</v>
      </c>
      <c r="B71" s="4" t="s">
        <v>235</v>
      </c>
      <c r="C71" s="4" t="s">
        <v>102</v>
      </c>
      <c r="D71" s="4" t="s">
        <v>103</v>
      </c>
      <c r="E71" s="11"/>
      <c r="F71" s="11"/>
      <c r="G71" s="11"/>
      <c r="H71" s="11"/>
      <c r="I71" s="11"/>
      <c r="J71" s="11"/>
      <c r="K71" s="11"/>
      <c r="L71" s="11"/>
      <c r="M71" s="5">
        <v>472</v>
      </c>
      <c r="N71" s="11"/>
      <c r="O71" s="11"/>
      <c r="P71" s="11"/>
      <c r="Q71" s="5">
        <v>2.5</v>
      </c>
      <c r="R71" s="4" t="s">
        <v>104</v>
      </c>
      <c r="S71" s="7">
        <v>40729</v>
      </c>
      <c r="T71" s="7">
        <v>40730</v>
      </c>
      <c r="U71" s="7">
        <v>41828</v>
      </c>
      <c r="V71" s="4"/>
    </row>
    <row r="72" spans="1:22" x14ac:dyDescent="0.25">
      <c r="A72" s="4" t="s">
        <v>228</v>
      </c>
      <c r="B72" s="4" t="s">
        <v>248</v>
      </c>
      <c r="C72" s="4" t="s">
        <v>102</v>
      </c>
      <c r="D72" s="4" t="s">
        <v>103</v>
      </c>
      <c r="E72" s="11"/>
      <c r="F72" s="11"/>
      <c r="G72" s="11"/>
      <c r="H72" s="11"/>
      <c r="I72" s="11"/>
      <c r="J72" s="11"/>
      <c r="K72" s="11"/>
      <c r="L72" s="11"/>
      <c r="M72" s="5">
        <v>450</v>
      </c>
      <c r="N72" s="11"/>
      <c r="O72" s="11"/>
      <c r="P72" s="11"/>
      <c r="Q72" s="5">
        <v>2.39</v>
      </c>
      <c r="R72" s="4" t="s">
        <v>104</v>
      </c>
      <c r="S72" s="7">
        <v>40260</v>
      </c>
      <c r="T72" s="7">
        <v>40261</v>
      </c>
      <c r="U72" s="7">
        <v>40729</v>
      </c>
      <c r="V72" s="4"/>
    </row>
    <row r="73" spans="1:22" x14ac:dyDescent="0.25">
      <c r="A73" s="4" t="s">
        <v>228</v>
      </c>
      <c r="B73" s="4" t="s">
        <v>249</v>
      </c>
      <c r="C73" s="4" t="s">
        <v>102</v>
      </c>
      <c r="D73" s="4" t="s">
        <v>103</v>
      </c>
      <c r="E73" s="11"/>
      <c r="F73" s="11"/>
      <c r="G73" s="11"/>
      <c r="H73" s="11"/>
      <c r="I73" s="11"/>
      <c r="J73" s="11"/>
      <c r="K73" s="11"/>
      <c r="L73" s="11"/>
      <c r="M73" s="5">
        <v>450</v>
      </c>
      <c r="N73" s="11"/>
      <c r="O73" s="11"/>
      <c r="P73" s="11"/>
      <c r="Q73" s="5">
        <v>2.17</v>
      </c>
      <c r="R73" s="4" t="s">
        <v>104</v>
      </c>
      <c r="S73" s="7">
        <v>35968</v>
      </c>
      <c r="T73" s="7">
        <v>35968</v>
      </c>
      <c r="U73" s="7">
        <v>40260</v>
      </c>
      <c r="V73" s="4"/>
    </row>
    <row r="74" spans="1:22" x14ac:dyDescent="0.25">
      <c r="A74" s="4" t="s">
        <v>228</v>
      </c>
      <c r="B74" s="4" t="s">
        <v>80</v>
      </c>
      <c r="C74" s="4"/>
      <c r="D74" s="40" t="s">
        <v>105</v>
      </c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5">
        <v>3.69</v>
      </c>
      <c r="R74" s="4" t="s">
        <v>104</v>
      </c>
      <c r="S74" s="7">
        <v>44852</v>
      </c>
      <c r="T74" s="7">
        <v>45931</v>
      </c>
      <c r="U74" s="7"/>
      <c r="V74" s="4"/>
    </row>
    <row r="75" spans="1:22" x14ac:dyDescent="0.25">
      <c r="A75" s="4" t="s">
        <v>228</v>
      </c>
      <c r="B75" s="4" t="s">
        <v>80</v>
      </c>
      <c r="C75" s="4"/>
      <c r="D75" s="40" t="s">
        <v>105</v>
      </c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5">
        <v>3.51</v>
      </c>
      <c r="R75" s="4" t="s">
        <v>104</v>
      </c>
      <c r="S75" s="7">
        <v>44852</v>
      </c>
      <c r="T75" s="7">
        <v>45566</v>
      </c>
      <c r="U75" s="7">
        <v>45930</v>
      </c>
      <c r="V75" s="4"/>
    </row>
    <row r="76" spans="1:22" x14ac:dyDescent="0.25">
      <c r="A76" s="1" t="s">
        <v>228</v>
      </c>
      <c r="B76" s="1" t="s">
        <v>80</v>
      </c>
      <c r="C76" s="1"/>
      <c r="D76" s="39" t="s">
        <v>105</v>
      </c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2">
        <v>3.34</v>
      </c>
      <c r="R76" s="29" t="s">
        <v>104</v>
      </c>
      <c r="S76" s="140">
        <v>44852</v>
      </c>
      <c r="T76" s="140">
        <v>45200</v>
      </c>
      <c r="U76" s="140">
        <v>45565</v>
      </c>
      <c r="V76" s="1"/>
    </row>
    <row r="77" spans="1:22" x14ac:dyDescent="0.25">
      <c r="A77" s="4" t="s">
        <v>228</v>
      </c>
      <c r="B77" s="4" t="s">
        <v>80</v>
      </c>
      <c r="C77" s="4"/>
      <c r="D77" s="40" t="s">
        <v>105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5">
        <v>3.18</v>
      </c>
      <c r="R77" s="4" t="s">
        <v>104</v>
      </c>
      <c r="S77" s="7">
        <v>44852</v>
      </c>
      <c r="T77" s="7">
        <v>44866</v>
      </c>
      <c r="U77" s="7">
        <v>45199</v>
      </c>
      <c r="V77" s="4"/>
    </row>
    <row r="78" spans="1:22" x14ac:dyDescent="0.25">
      <c r="A78" s="4" t="s">
        <v>228</v>
      </c>
      <c r="B78" s="4" t="s">
        <v>230</v>
      </c>
      <c r="C78" s="4"/>
      <c r="D78" s="40" t="s">
        <v>105</v>
      </c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5">
        <v>3.03</v>
      </c>
      <c r="R78" s="4" t="s">
        <v>104</v>
      </c>
      <c r="S78" s="7">
        <f>S79</f>
        <v>43795</v>
      </c>
      <c r="T78" s="7">
        <v>44470</v>
      </c>
      <c r="U78" s="7">
        <v>44865</v>
      </c>
      <c r="V78" s="4"/>
    </row>
    <row r="79" spans="1:22" x14ac:dyDescent="0.25">
      <c r="A79" s="4" t="s">
        <v>228</v>
      </c>
      <c r="B79" s="4" t="s">
        <v>230</v>
      </c>
      <c r="C79" s="4"/>
      <c r="D79" s="40" t="s">
        <v>105</v>
      </c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5">
        <v>2.91</v>
      </c>
      <c r="R79" s="4" t="s">
        <v>104</v>
      </c>
      <c r="S79" s="7">
        <f>S80</f>
        <v>43795</v>
      </c>
      <c r="T79" s="7">
        <v>44105</v>
      </c>
      <c r="U79" s="7">
        <v>44469</v>
      </c>
      <c r="V79" s="4"/>
    </row>
    <row r="80" spans="1:22" x14ac:dyDescent="0.25">
      <c r="A80" s="4" t="s">
        <v>228</v>
      </c>
      <c r="B80" s="4" t="s">
        <v>230</v>
      </c>
      <c r="C80" s="4"/>
      <c r="D80" s="40" t="s">
        <v>105</v>
      </c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5">
        <v>2.79</v>
      </c>
      <c r="R80" s="4" t="s">
        <v>104</v>
      </c>
      <c r="S80" s="7">
        <v>43795</v>
      </c>
      <c r="T80" s="7">
        <v>43796</v>
      </c>
      <c r="U80" s="7">
        <v>44104</v>
      </c>
      <c r="V80" s="4"/>
    </row>
    <row r="81" spans="1:22" x14ac:dyDescent="0.25">
      <c r="A81" s="4" t="s">
        <v>228</v>
      </c>
      <c r="B81" s="4" t="s">
        <v>231</v>
      </c>
      <c r="C81" s="4"/>
      <c r="D81" s="40" t="s">
        <v>105</v>
      </c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5">
        <v>2.66</v>
      </c>
      <c r="R81" s="4" t="s">
        <v>104</v>
      </c>
      <c r="S81" s="7">
        <v>43557</v>
      </c>
      <c r="T81" s="7">
        <v>43558</v>
      </c>
      <c r="U81" s="7">
        <v>43795</v>
      </c>
      <c r="V81" s="4"/>
    </row>
    <row r="82" spans="1:22" x14ac:dyDescent="0.25">
      <c r="A82" s="4" t="s">
        <v>228</v>
      </c>
      <c r="B82" s="4" t="s">
        <v>250</v>
      </c>
      <c r="C82" s="4"/>
      <c r="D82" s="40" t="s">
        <v>105</v>
      </c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5">
        <v>2.5</v>
      </c>
      <c r="R82" s="4" t="s">
        <v>104</v>
      </c>
      <c r="S82" s="7">
        <v>43004</v>
      </c>
      <c r="T82" s="7">
        <v>43004</v>
      </c>
      <c r="U82" s="7">
        <f>T81</f>
        <v>43558</v>
      </c>
      <c r="V82" s="4"/>
    </row>
    <row r="83" spans="1:22" x14ac:dyDescent="0.25">
      <c r="A83" s="4" t="s">
        <v>228</v>
      </c>
      <c r="B83" s="4" t="s">
        <v>251</v>
      </c>
      <c r="C83" s="4"/>
      <c r="D83" s="40" t="s">
        <v>105</v>
      </c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5">
        <v>1.1499999999999999</v>
      </c>
      <c r="R83" s="4" t="s">
        <v>104</v>
      </c>
      <c r="S83" s="7">
        <v>40568</v>
      </c>
      <c r="T83" s="7">
        <v>40569</v>
      </c>
      <c r="U83" s="7">
        <v>43004</v>
      </c>
      <c r="V83" s="4"/>
    </row>
    <row r="84" spans="1:22" x14ac:dyDescent="0.25">
      <c r="A84" s="4" t="s">
        <v>228</v>
      </c>
      <c r="B84" s="4" t="s">
        <v>252</v>
      </c>
      <c r="C84" s="4"/>
      <c r="D84" s="40" t="s">
        <v>105</v>
      </c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5">
        <v>1</v>
      </c>
      <c r="R84" s="4" t="s">
        <v>104</v>
      </c>
      <c r="S84" s="7">
        <v>35639</v>
      </c>
      <c r="T84" s="7">
        <v>35640</v>
      </c>
      <c r="U84" s="7">
        <v>40568</v>
      </c>
      <c r="V84" s="4"/>
    </row>
    <row r="85" spans="1:22" x14ac:dyDescent="0.25">
      <c r="A85" s="4" t="s">
        <v>228</v>
      </c>
      <c r="B85" s="4" t="s">
        <v>253</v>
      </c>
      <c r="C85" s="1"/>
      <c r="D85" s="40" t="s">
        <v>105</v>
      </c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5">
        <v>0.52</v>
      </c>
      <c r="R85" s="4" t="s">
        <v>104</v>
      </c>
      <c r="S85" s="7">
        <v>34225</v>
      </c>
      <c r="T85" s="7">
        <v>34225</v>
      </c>
      <c r="U85" s="7">
        <v>35639</v>
      </c>
      <c r="V85" s="4"/>
    </row>
    <row r="86" spans="1:22" x14ac:dyDescent="0.25">
      <c r="A86" s="4" t="s">
        <v>228</v>
      </c>
      <c r="B86" s="4" t="s">
        <v>244</v>
      </c>
      <c r="C86" s="4"/>
      <c r="D86" s="40" t="s">
        <v>105</v>
      </c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5">
        <v>1</v>
      </c>
      <c r="R86" s="4" t="s">
        <v>104</v>
      </c>
      <c r="S86" s="7">
        <v>31313</v>
      </c>
      <c r="T86" s="7">
        <v>31313</v>
      </c>
      <c r="U86" s="7">
        <v>31691</v>
      </c>
      <c r="V86" s="4"/>
    </row>
    <row r="88" spans="1:22" x14ac:dyDescent="0.25">
      <c r="D88" t="s">
        <v>254</v>
      </c>
      <c r="E88" t="s">
        <v>255</v>
      </c>
    </row>
    <row r="89" spans="1:22" x14ac:dyDescent="0.25">
      <c r="D89" t="s">
        <v>256</v>
      </c>
      <c r="E89" t="s">
        <v>257</v>
      </c>
    </row>
    <row r="95" spans="1:22" x14ac:dyDescent="0.25">
      <c r="M95" s="46"/>
      <c r="N95" s="46"/>
      <c r="O95" s="46"/>
    </row>
    <row r="99" spans="13:15" x14ac:dyDescent="0.25">
      <c r="M99" s="46"/>
      <c r="N99" s="46"/>
      <c r="O99" s="46"/>
    </row>
  </sheetData>
  <autoFilter ref="A1:V86" xr:uid="{00000000-0009-0000-0000-000004000000}"/>
  <pageMargins left="0.25" right="0.25" top="0.75" bottom="0.75" header="0.3" footer="0.3"/>
  <pageSetup scale="48" fitToWidth="0" orientation="landscape" r:id="rId1"/>
  <colBreaks count="1" manualBreakCount="1">
    <brk id="22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autoPageBreaks="0"/>
  </sheetPr>
  <dimension ref="A1:Q771"/>
  <sheetViews>
    <sheetView workbookViewId="0">
      <selection activeCell="E34" sqref="E34"/>
    </sheetView>
  </sheetViews>
  <sheetFormatPr defaultColWidth="6.85546875" defaultRowHeight="12.75" customHeight="1" x14ac:dyDescent="0.25"/>
  <cols>
    <col min="1" max="1" width="33.42578125" style="47" customWidth="1"/>
    <col min="2" max="2" width="14.7109375" style="47" bestFit="1" customWidth="1"/>
    <col min="3" max="3" width="19.42578125" style="47" customWidth="1"/>
    <col min="4" max="4" width="23" style="47" customWidth="1"/>
    <col min="5" max="5" width="16.7109375" style="47" customWidth="1"/>
    <col min="6" max="6" width="3.7109375" style="47" customWidth="1"/>
    <col min="7" max="7" width="34.7109375" style="47" customWidth="1"/>
    <col min="8" max="8" width="14.7109375" style="47" bestFit="1" customWidth="1"/>
    <col min="9" max="9" width="19.85546875" style="47" customWidth="1"/>
    <col min="10" max="10" width="23" style="47" customWidth="1"/>
    <col min="11" max="11" width="16.7109375" style="47" customWidth="1"/>
    <col min="12" max="12" width="3.28515625" style="47" customWidth="1"/>
    <col min="13" max="13" width="34.7109375" style="47" customWidth="1"/>
    <col min="14" max="14" width="9.7109375" style="47" bestFit="1" customWidth="1"/>
    <col min="15" max="15" width="14.42578125" style="47" bestFit="1" customWidth="1"/>
    <col min="16" max="16" width="23" style="47" customWidth="1"/>
    <col min="17" max="17" width="16.7109375" style="47" customWidth="1"/>
    <col min="18" max="16384" width="6.85546875" style="47"/>
  </cols>
  <sheetData>
    <row r="1" spans="1:17" ht="15.75" x14ac:dyDescent="0.25">
      <c r="A1" s="255" t="s">
        <v>258</v>
      </c>
      <c r="B1" s="255"/>
      <c r="C1" s="255"/>
      <c r="D1" s="255"/>
      <c r="E1" s="255"/>
      <c r="G1" s="255" t="s">
        <v>259</v>
      </c>
      <c r="H1" s="255"/>
      <c r="I1" s="255"/>
      <c r="J1" s="255"/>
      <c r="K1" s="255"/>
      <c r="M1" s="255" t="s">
        <v>260</v>
      </c>
      <c r="N1" s="255"/>
      <c r="O1" s="255"/>
      <c r="P1" s="255"/>
      <c r="Q1" s="255"/>
    </row>
    <row r="2" spans="1:17" ht="12.75" customHeight="1" thickBot="1" x14ac:dyDescent="0.3"/>
    <row r="3" spans="1:17" ht="15.75" x14ac:dyDescent="0.25">
      <c r="A3" s="48"/>
      <c r="B3" s="49"/>
      <c r="C3" s="50"/>
      <c r="D3" s="51"/>
      <c r="E3" s="52"/>
      <c r="F3" s="53"/>
      <c r="G3" s="48"/>
      <c r="H3" s="49"/>
      <c r="I3" s="50"/>
      <c r="J3" s="51"/>
      <c r="K3" s="52"/>
      <c r="L3" s="54"/>
      <c r="M3" s="48"/>
      <c r="N3" s="49"/>
      <c r="O3" s="50"/>
      <c r="P3" s="51"/>
      <c r="Q3" s="52"/>
    </row>
    <row r="4" spans="1:17" ht="13.5" thickBot="1" x14ac:dyDescent="0.3">
      <c r="A4" s="55"/>
      <c r="B4" s="56"/>
      <c r="C4" s="56"/>
      <c r="D4" s="57"/>
      <c r="E4" s="58"/>
      <c r="F4" s="53"/>
      <c r="G4" s="55"/>
      <c r="H4" s="56"/>
      <c r="I4" s="56"/>
      <c r="J4" s="57"/>
      <c r="K4" s="58"/>
      <c r="L4" s="54"/>
      <c r="M4" s="55"/>
      <c r="N4" s="56"/>
      <c r="O4" s="56"/>
      <c r="P4" s="57" t="s">
        <v>261</v>
      </c>
      <c r="Q4" s="58"/>
    </row>
    <row r="5" spans="1:17" ht="51" customHeight="1" thickTop="1" thickBot="1" x14ac:dyDescent="0.3">
      <c r="A5" s="256" t="s">
        <v>262</v>
      </c>
      <c r="B5" s="257"/>
      <c r="C5" s="59">
        <v>65</v>
      </c>
      <c r="D5" s="60" t="s">
        <v>263</v>
      </c>
      <c r="E5" s="61"/>
      <c r="F5" s="53"/>
      <c r="G5" s="256" t="s">
        <v>262</v>
      </c>
      <c r="H5" s="257"/>
      <c r="I5" s="59">
        <v>200</v>
      </c>
      <c r="J5" s="60" t="s">
        <v>264</v>
      </c>
      <c r="K5" s="61"/>
      <c r="L5" s="54"/>
      <c r="M5" s="256" t="s">
        <v>262</v>
      </c>
      <c r="N5" s="257"/>
      <c r="O5" s="59">
        <v>1549</v>
      </c>
      <c r="P5" s="60" t="s">
        <v>265</v>
      </c>
      <c r="Q5" s="61"/>
    </row>
    <row r="6" spans="1:17" ht="13.5" thickTop="1" x14ac:dyDescent="0.25">
      <c r="A6" s="55"/>
      <c r="B6" s="62"/>
      <c r="C6" s="63"/>
      <c r="D6" s="57"/>
      <c r="E6" s="58"/>
      <c r="F6" s="53"/>
      <c r="G6" s="55"/>
      <c r="H6" s="62"/>
      <c r="I6" s="63"/>
      <c r="J6" s="57"/>
      <c r="K6" s="58"/>
      <c r="L6" s="54"/>
      <c r="M6" s="55"/>
      <c r="N6" s="62"/>
      <c r="O6" s="63"/>
      <c r="P6" s="57"/>
      <c r="Q6" s="58"/>
    </row>
    <row r="7" spans="1:17" x14ac:dyDescent="0.25">
      <c r="A7" s="64" t="s">
        <v>266</v>
      </c>
      <c r="B7" s="56"/>
      <c r="C7" s="65">
        <f>C5*100</f>
        <v>6500</v>
      </c>
      <c r="D7" s="57" t="s">
        <v>267</v>
      </c>
      <c r="E7" s="58"/>
      <c r="F7" s="53"/>
      <c r="G7" s="64" t="s">
        <v>266</v>
      </c>
      <c r="H7" s="56"/>
      <c r="I7" s="65">
        <f>I5*100</f>
        <v>20000</v>
      </c>
      <c r="J7" s="57" t="s">
        <v>267</v>
      </c>
      <c r="K7" s="58"/>
      <c r="L7" s="54"/>
      <c r="M7" s="64" t="s">
        <v>266</v>
      </c>
      <c r="N7" s="56"/>
      <c r="O7" s="66">
        <f>O5*100</f>
        <v>154900</v>
      </c>
      <c r="P7" s="67" t="s">
        <v>267</v>
      </c>
      <c r="Q7" s="58"/>
    </row>
    <row r="8" spans="1:17" x14ac:dyDescent="0.25">
      <c r="A8" s="55"/>
      <c r="B8" s="56"/>
      <c r="C8" s="65">
        <f>C5*10</f>
        <v>650</v>
      </c>
      <c r="D8" s="57" t="s">
        <v>268</v>
      </c>
      <c r="E8" s="58"/>
      <c r="F8" s="53"/>
      <c r="G8" s="55"/>
      <c r="H8" s="56"/>
      <c r="I8" s="65">
        <f>I5*10</f>
        <v>2000</v>
      </c>
      <c r="J8" s="57" t="s">
        <v>268</v>
      </c>
      <c r="K8" s="58"/>
      <c r="L8" s="54"/>
      <c r="M8" s="55"/>
      <c r="N8" s="56"/>
      <c r="O8" s="65">
        <f>O5*10</f>
        <v>15490</v>
      </c>
      <c r="P8" s="57" t="s">
        <v>268</v>
      </c>
      <c r="Q8" s="58"/>
    </row>
    <row r="9" spans="1:17" x14ac:dyDescent="0.25">
      <c r="A9" s="55"/>
      <c r="B9" s="56"/>
      <c r="C9" s="65">
        <f>C5</f>
        <v>65</v>
      </c>
      <c r="D9" s="57" t="s">
        <v>269</v>
      </c>
      <c r="E9" s="58"/>
      <c r="F9" s="53"/>
      <c r="G9" s="55"/>
      <c r="H9" s="56"/>
      <c r="I9" s="65">
        <f>I5</f>
        <v>200</v>
      </c>
      <c r="J9" s="57" t="s">
        <v>269</v>
      </c>
      <c r="K9" s="58"/>
      <c r="L9" s="54"/>
      <c r="M9" s="55"/>
      <c r="N9" s="56"/>
      <c r="O9" s="65">
        <f>O5</f>
        <v>1549</v>
      </c>
      <c r="P9" s="57" t="s">
        <v>269</v>
      </c>
      <c r="Q9" s="58"/>
    </row>
    <row r="10" spans="1:17" x14ac:dyDescent="0.25">
      <c r="A10" s="55"/>
      <c r="B10" s="56"/>
      <c r="C10" s="65">
        <f>C5/10</f>
        <v>6.5</v>
      </c>
      <c r="D10" s="57" t="s">
        <v>270</v>
      </c>
      <c r="E10" s="58"/>
      <c r="F10" s="53"/>
      <c r="G10" s="55"/>
      <c r="H10" s="56"/>
      <c r="I10" s="65">
        <f>I5/10</f>
        <v>20</v>
      </c>
      <c r="J10" s="57" t="s">
        <v>270</v>
      </c>
      <c r="K10" s="58"/>
      <c r="L10" s="54"/>
      <c r="M10" s="55"/>
      <c r="N10" s="56"/>
      <c r="O10" s="65">
        <f>O5/10</f>
        <v>154.9</v>
      </c>
      <c r="P10" s="57" t="s">
        <v>270</v>
      </c>
      <c r="Q10" s="58"/>
    </row>
    <row r="11" spans="1:17" x14ac:dyDescent="0.25">
      <c r="A11" s="68"/>
      <c r="B11" s="56"/>
      <c r="C11" s="56"/>
      <c r="D11" s="57"/>
      <c r="E11" s="58"/>
      <c r="F11" s="53"/>
      <c r="G11" s="55"/>
      <c r="H11" s="56"/>
      <c r="I11" s="56"/>
      <c r="J11" s="57"/>
      <c r="K11" s="58"/>
      <c r="L11" s="54"/>
      <c r="M11" s="55"/>
      <c r="N11" s="56"/>
      <c r="O11" s="56"/>
      <c r="P11" s="57"/>
      <c r="Q11" s="58"/>
    </row>
    <row r="12" spans="1:17" x14ac:dyDescent="0.25">
      <c r="A12" s="69" t="s">
        <v>271</v>
      </c>
      <c r="B12" s="56"/>
      <c r="C12" s="56"/>
      <c r="D12" s="57"/>
      <c r="E12" s="58"/>
      <c r="F12" s="53"/>
      <c r="G12" s="69" t="s">
        <v>271</v>
      </c>
      <c r="H12" s="56"/>
      <c r="I12" s="56"/>
      <c r="J12" s="57"/>
      <c r="K12" s="58"/>
      <c r="L12" s="54"/>
      <c r="M12" s="55"/>
      <c r="N12" s="56"/>
      <c r="O12" s="56"/>
      <c r="P12" s="57"/>
      <c r="Q12" s="58"/>
    </row>
    <row r="13" spans="1:17" x14ac:dyDescent="0.25">
      <c r="A13" s="70">
        <f>(IF(C5&gt;90, 90, C5)*100)</f>
        <v>6500</v>
      </c>
      <c r="B13" s="71" t="s">
        <v>272</v>
      </c>
      <c r="C13" s="72">
        <f>A13*C15</f>
        <v>44.395000000000003</v>
      </c>
      <c r="D13" s="57"/>
      <c r="E13" s="58"/>
      <c r="F13" s="53"/>
      <c r="G13" s="70">
        <f>(IF(I5&gt;90, 90, I5)*100)</f>
        <v>9000</v>
      </c>
      <c r="H13" s="71" t="s">
        <v>272</v>
      </c>
      <c r="I13" s="72">
        <f>G13*I15</f>
        <v>61.47</v>
      </c>
      <c r="J13" s="57"/>
      <c r="K13" s="58"/>
      <c r="L13" s="54"/>
      <c r="M13" s="253" t="s">
        <v>273</v>
      </c>
      <c r="N13" s="254"/>
      <c r="O13" s="73">
        <f>C15</f>
        <v>6.8300000000000001E-3</v>
      </c>
      <c r="P13" s="74" t="s">
        <v>274</v>
      </c>
      <c r="Q13" s="75" t="s">
        <v>4</v>
      </c>
    </row>
    <row r="14" spans="1:17" x14ac:dyDescent="0.25">
      <c r="A14" s="76"/>
      <c r="B14" s="57"/>
      <c r="C14" s="57"/>
      <c r="D14" s="57"/>
      <c r="E14" s="58"/>
      <c r="F14" s="53"/>
      <c r="G14" s="76"/>
      <c r="H14" s="57"/>
      <c r="I14" s="57"/>
      <c r="J14" s="57"/>
      <c r="K14" s="58"/>
      <c r="L14" s="54"/>
      <c r="M14" s="253" t="s">
        <v>275</v>
      </c>
      <c r="N14" s="254"/>
      <c r="O14" s="77">
        <f t="shared" ref="O14:O16" si="0">C16</f>
        <v>6.83E-2</v>
      </c>
      <c r="P14" s="78" t="s">
        <v>263</v>
      </c>
      <c r="Q14" s="79">
        <f>K26</f>
        <v>13.79</v>
      </c>
    </row>
    <row r="15" spans="1:17" x14ac:dyDescent="0.25">
      <c r="A15" s="253" t="s">
        <v>273</v>
      </c>
      <c r="B15" s="254"/>
      <c r="C15" s="73">
        <f>C18/1000</f>
        <v>6.8300000000000001E-3</v>
      </c>
      <c r="D15" s="187"/>
      <c r="E15" s="58"/>
      <c r="F15" s="53"/>
      <c r="G15" s="253" t="s">
        <v>273</v>
      </c>
      <c r="H15" s="254"/>
      <c r="I15" s="73">
        <f>C15</f>
        <v>6.8300000000000001E-3</v>
      </c>
      <c r="J15" s="57"/>
      <c r="K15" s="58"/>
      <c r="L15" s="54"/>
      <c r="M15" s="253" t="s">
        <v>276</v>
      </c>
      <c r="N15" s="254"/>
      <c r="O15" s="80">
        <f t="shared" si="0"/>
        <v>0.68300000000000005</v>
      </c>
      <c r="P15" s="78" t="s">
        <v>264</v>
      </c>
      <c r="Q15" s="79">
        <f t="shared" ref="Q15:Q22" si="1">K27</f>
        <v>13.79</v>
      </c>
    </row>
    <row r="16" spans="1:17" x14ac:dyDescent="0.25">
      <c r="A16" s="253" t="s">
        <v>275</v>
      </c>
      <c r="B16" s="254"/>
      <c r="C16" s="77">
        <f>C18/100</f>
        <v>6.83E-2</v>
      </c>
      <c r="D16" s="187"/>
      <c r="E16" s="58"/>
      <c r="F16" s="53"/>
      <c r="G16" s="253" t="s">
        <v>275</v>
      </c>
      <c r="H16" s="254"/>
      <c r="I16" s="77">
        <f t="shared" ref="I16:I18" si="2">C16</f>
        <v>6.83E-2</v>
      </c>
      <c r="J16" s="57"/>
      <c r="K16" s="58"/>
      <c r="L16" s="54"/>
      <c r="M16" s="253" t="s">
        <v>277</v>
      </c>
      <c r="N16" s="254"/>
      <c r="O16" s="81">
        <f t="shared" si="0"/>
        <v>6.83</v>
      </c>
      <c r="P16" s="78" t="s">
        <v>278</v>
      </c>
      <c r="Q16" s="79">
        <f t="shared" si="1"/>
        <v>43.68</v>
      </c>
    </row>
    <row r="17" spans="1:17" x14ac:dyDescent="0.25">
      <c r="A17" s="253" t="s">
        <v>276</v>
      </c>
      <c r="B17" s="254"/>
      <c r="C17" s="80">
        <f>C18/10</f>
        <v>0.68300000000000005</v>
      </c>
      <c r="D17" s="187"/>
      <c r="E17" s="58"/>
      <c r="F17" s="53"/>
      <c r="G17" s="253" t="s">
        <v>276</v>
      </c>
      <c r="H17" s="254"/>
      <c r="I17" s="80">
        <f t="shared" si="2"/>
        <v>0.68300000000000005</v>
      </c>
      <c r="J17" s="57"/>
      <c r="K17" s="58"/>
      <c r="L17" s="54"/>
      <c r="M17" s="55"/>
      <c r="N17" s="56"/>
      <c r="O17" s="56"/>
      <c r="P17" s="78" t="s">
        <v>279</v>
      </c>
      <c r="Q17" s="79">
        <f t="shared" si="1"/>
        <v>65.2</v>
      </c>
    </row>
    <row r="18" spans="1:17" x14ac:dyDescent="0.25">
      <c r="A18" s="253" t="s">
        <v>277</v>
      </c>
      <c r="B18" s="254"/>
      <c r="C18" s="81">
        <v>6.83</v>
      </c>
      <c r="D18" s="187"/>
      <c r="E18" s="58"/>
      <c r="F18" s="53"/>
      <c r="G18" s="253" t="s">
        <v>277</v>
      </c>
      <c r="H18" s="254"/>
      <c r="I18" s="81">
        <f t="shared" si="2"/>
        <v>6.83</v>
      </c>
      <c r="J18" s="57"/>
      <c r="K18" s="58"/>
      <c r="L18" s="54"/>
      <c r="M18" s="55"/>
      <c r="N18" s="56"/>
      <c r="O18" s="56"/>
      <c r="P18" s="78" t="s">
        <v>280</v>
      </c>
      <c r="Q18" s="79">
        <f t="shared" si="1"/>
        <v>128.66</v>
      </c>
    </row>
    <row r="19" spans="1:17" x14ac:dyDescent="0.25">
      <c r="A19" s="55"/>
      <c r="B19" s="56"/>
      <c r="C19" s="56"/>
      <c r="D19" s="57"/>
      <c r="E19" s="58"/>
      <c r="F19" s="53"/>
      <c r="G19" s="55"/>
      <c r="H19" s="56"/>
      <c r="I19" s="56"/>
      <c r="J19" s="57"/>
      <c r="K19" s="58"/>
      <c r="L19" s="54"/>
      <c r="M19" s="55"/>
      <c r="N19" s="56"/>
      <c r="O19" s="56"/>
      <c r="P19" s="78" t="s">
        <v>265</v>
      </c>
      <c r="Q19" s="79">
        <f t="shared" si="1"/>
        <v>219.09</v>
      </c>
    </row>
    <row r="20" spans="1:17" x14ac:dyDescent="0.25">
      <c r="A20" s="69" t="s">
        <v>281</v>
      </c>
      <c r="B20" s="56"/>
      <c r="C20" s="56"/>
      <c r="D20" s="57"/>
      <c r="E20" s="58"/>
      <c r="F20" s="53"/>
      <c r="G20" s="69" t="s">
        <v>281</v>
      </c>
      <c r="H20" s="56"/>
      <c r="I20" s="56"/>
      <c r="J20" s="57"/>
      <c r="K20" s="58"/>
      <c r="L20" s="54"/>
      <c r="M20" s="55"/>
      <c r="N20" s="56"/>
      <c r="O20" s="56"/>
      <c r="P20" s="78" t="s">
        <v>282</v>
      </c>
      <c r="Q20" s="79">
        <f t="shared" si="1"/>
        <v>462.5</v>
      </c>
    </row>
    <row r="21" spans="1:17" x14ac:dyDescent="0.25">
      <c r="A21" s="70">
        <f>IF(C5&gt;89,IF(C5&gt;150,60,C5-89),0) *100</f>
        <v>0</v>
      </c>
      <c r="B21" s="71" t="s">
        <v>272</v>
      </c>
      <c r="C21" s="72">
        <f>A21*C23</f>
        <v>0</v>
      </c>
      <c r="D21" s="57"/>
      <c r="E21" s="58"/>
      <c r="F21" s="53"/>
      <c r="G21" s="70">
        <f>IF(I5&gt;89,IF(I5&gt;150,60,I5-89),0) *100</f>
        <v>6000</v>
      </c>
      <c r="H21" s="71" t="s">
        <v>272</v>
      </c>
      <c r="I21" s="72">
        <f>G21*I23</f>
        <v>40.980000000000004</v>
      </c>
      <c r="J21" s="57"/>
      <c r="K21" s="58"/>
      <c r="L21" s="54"/>
      <c r="M21" s="55"/>
      <c r="N21" s="56"/>
      <c r="O21" s="56"/>
      <c r="P21" s="78" t="s">
        <v>283</v>
      </c>
      <c r="Q21" s="79">
        <f t="shared" si="1"/>
        <v>764.16</v>
      </c>
    </row>
    <row r="22" spans="1:17" x14ac:dyDescent="0.25">
      <c r="A22" s="82"/>
      <c r="B22" s="56"/>
      <c r="C22" s="56"/>
      <c r="D22" s="57"/>
      <c r="E22" s="58"/>
      <c r="F22" s="53"/>
      <c r="G22" s="82"/>
      <c r="H22" s="56"/>
      <c r="I22" s="56"/>
      <c r="J22" s="57"/>
      <c r="K22" s="58"/>
      <c r="L22" s="54"/>
      <c r="M22" s="55"/>
      <c r="N22" s="56"/>
      <c r="O22" s="56"/>
      <c r="P22" s="78" t="s">
        <v>284</v>
      </c>
      <c r="Q22" s="79">
        <f t="shared" si="1"/>
        <v>25</v>
      </c>
    </row>
    <row r="23" spans="1:17" x14ac:dyDescent="0.25">
      <c r="A23" s="253" t="s">
        <v>273</v>
      </c>
      <c r="B23" s="254"/>
      <c r="C23" s="73">
        <f>C26/1000</f>
        <v>7.5100000000000002E-3</v>
      </c>
      <c r="D23" s="57"/>
      <c r="E23" s="58"/>
      <c r="F23" s="53"/>
      <c r="G23" s="253" t="s">
        <v>273</v>
      </c>
      <c r="H23" s="254"/>
      <c r="I23" s="73">
        <f>C15</f>
        <v>6.8300000000000001E-3</v>
      </c>
      <c r="J23" s="57"/>
      <c r="K23" s="58"/>
      <c r="L23" s="54"/>
      <c r="M23" s="55"/>
      <c r="N23" s="56"/>
      <c r="O23" s="56"/>
      <c r="P23" s="57"/>
      <c r="Q23" s="58"/>
    </row>
    <row r="24" spans="1:17" x14ac:dyDescent="0.25">
      <c r="A24" s="253" t="s">
        <v>275</v>
      </c>
      <c r="B24" s="254"/>
      <c r="C24" s="77">
        <f>C26/100</f>
        <v>7.51E-2</v>
      </c>
      <c r="D24" s="83"/>
      <c r="E24" s="58"/>
      <c r="F24" s="53"/>
      <c r="G24" s="253" t="s">
        <v>275</v>
      </c>
      <c r="H24" s="254"/>
      <c r="I24" s="77">
        <f t="shared" ref="I24:I26" si="3">C16</f>
        <v>6.83E-2</v>
      </c>
      <c r="J24" s="83"/>
      <c r="K24" s="58"/>
      <c r="L24" s="54"/>
      <c r="M24" s="247" t="s">
        <v>285</v>
      </c>
      <c r="N24" s="248"/>
      <c r="O24" s="84">
        <f>O5*O15</f>
        <v>1057.9670000000001</v>
      </c>
      <c r="P24" s="85"/>
      <c r="Q24" s="86"/>
    </row>
    <row r="25" spans="1:17" x14ac:dyDescent="0.25">
      <c r="A25" s="253" t="s">
        <v>276</v>
      </c>
      <c r="B25" s="254"/>
      <c r="C25" s="80">
        <f>C26/10</f>
        <v>0.751</v>
      </c>
      <c r="D25" s="74" t="s">
        <v>274</v>
      </c>
      <c r="E25" s="75" t="s">
        <v>4</v>
      </c>
      <c r="F25" s="53"/>
      <c r="G25" s="253" t="s">
        <v>276</v>
      </c>
      <c r="H25" s="254"/>
      <c r="I25" s="80">
        <f t="shared" si="3"/>
        <v>0.68300000000000005</v>
      </c>
      <c r="J25" s="74" t="s">
        <v>274</v>
      </c>
      <c r="K25" s="75" t="s">
        <v>4</v>
      </c>
      <c r="L25" s="54"/>
      <c r="M25" s="249" t="s">
        <v>286</v>
      </c>
      <c r="N25" s="250"/>
      <c r="O25" s="87">
        <f>VLOOKUP(P5,P14:Q22,2,FALSE)</f>
        <v>219.09</v>
      </c>
      <c r="P25" s="85" t="s">
        <v>287</v>
      </c>
      <c r="Q25" s="86"/>
    </row>
    <row r="26" spans="1:17" ht="13.5" thickBot="1" x14ac:dyDescent="0.3">
      <c r="A26" s="253" t="s">
        <v>277</v>
      </c>
      <c r="B26" s="254"/>
      <c r="C26" s="81">
        <v>7.51</v>
      </c>
      <c r="D26" s="78" t="s">
        <v>263</v>
      </c>
      <c r="E26" s="79">
        <v>13.79</v>
      </c>
      <c r="F26" s="53"/>
      <c r="G26" s="253" t="s">
        <v>277</v>
      </c>
      <c r="H26" s="254"/>
      <c r="I26" s="81">
        <f t="shared" si="3"/>
        <v>6.83</v>
      </c>
      <c r="J26" s="78" t="s">
        <v>263</v>
      </c>
      <c r="K26" s="79">
        <f>E26</f>
        <v>13.79</v>
      </c>
      <c r="L26" s="54"/>
      <c r="M26" s="251" t="s">
        <v>288</v>
      </c>
      <c r="N26" s="252"/>
      <c r="O26" s="88">
        <f>(O24+O25)*0.05</f>
        <v>63.852850000000004</v>
      </c>
      <c r="P26" s="85" t="s">
        <v>289</v>
      </c>
      <c r="Q26" s="86"/>
    </row>
    <row r="27" spans="1:17" ht="15" thickBot="1" x14ac:dyDescent="0.3">
      <c r="A27" s="55"/>
      <c r="B27" s="56"/>
      <c r="C27" s="56"/>
      <c r="D27" s="78" t="s">
        <v>264</v>
      </c>
      <c r="E27" s="79">
        <v>13.79</v>
      </c>
      <c r="F27" s="53"/>
      <c r="G27" s="55"/>
      <c r="H27" s="56"/>
      <c r="I27" s="56"/>
      <c r="J27" s="78" t="s">
        <v>264</v>
      </c>
      <c r="K27" s="79">
        <f t="shared" ref="K27:K34" si="4">E27</f>
        <v>13.79</v>
      </c>
      <c r="L27" s="54"/>
      <c r="M27" s="245" t="s">
        <v>290</v>
      </c>
      <c r="N27" s="246"/>
      <c r="O27" s="89">
        <f>O24+O25+O26</f>
        <v>1340.90985</v>
      </c>
      <c r="P27" s="90"/>
      <c r="Q27" s="91"/>
    </row>
    <row r="28" spans="1:17" x14ac:dyDescent="0.25">
      <c r="A28" s="69" t="s">
        <v>291</v>
      </c>
      <c r="B28" s="56"/>
      <c r="C28" s="72"/>
      <c r="D28" s="78" t="s">
        <v>278</v>
      </c>
      <c r="E28" s="79">
        <v>43.68</v>
      </c>
      <c r="F28" s="53"/>
      <c r="G28" s="69" t="s">
        <v>291</v>
      </c>
      <c r="H28" s="56"/>
      <c r="I28" s="72"/>
      <c r="J28" s="78" t="s">
        <v>278</v>
      </c>
      <c r="K28" s="79">
        <f t="shared" si="4"/>
        <v>43.68</v>
      </c>
      <c r="L28" s="54"/>
      <c r="M28" s="92"/>
    </row>
    <row r="29" spans="1:17" x14ac:dyDescent="0.25">
      <c r="A29" s="70">
        <f>IF(C5&gt;150, C5-150,0)*100</f>
        <v>0</v>
      </c>
      <c r="B29" s="71" t="s">
        <v>272</v>
      </c>
      <c r="C29" s="72">
        <f>A29*C31</f>
        <v>0</v>
      </c>
      <c r="D29" s="78" t="s">
        <v>279</v>
      </c>
      <c r="E29" s="79">
        <v>65.2</v>
      </c>
      <c r="F29" s="53"/>
      <c r="G29" s="70">
        <f>IF(I5&gt;150, I5-150,0)*100</f>
        <v>5000</v>
      </c>
      <c r="H29" s="71" t="s">
        <v>272</v>
      </c>
      <c r="I29" s="72">
        <f>G29*I31</f>
        <v>34.15</v>
      </c>
      <c r="J29" s="78" t="s">
        <v>279</v>
      </c>
      <c r="K29" s="79">
        <f t="shared" si="4"/>
        <v>65.2</v>
      </c>
      <c r="L29" s="54"/>
      <c r="M29" s="92"/>
    </row>
    <row r="30" spans="1:17" x14ac:dyDescent="0.25">
      <c r="A30" s="76"/>
      <c r="B30" s="57"/>
      <c r="C30" s="57"/>
      <c r="D30" s="78" t="s">
        <v>280</v>
      </c>
      <c r="E30" s="79">
        <v>128.66</v>
      </c>
      <c r="F30" s="53"/>
      <c r="G30" s="76"/>
      <c r="H30" s="57"/>
      <c r="I30" s="57"/>
      <c r="J30" s="78" t="s">
        <v>280</v>
      </c>
      <c r="K30" s="79">
        <f t="shared" si="4"/>
        <v>128.66</v>
      </c>
      <c r="L30" s="54"/>
    </row>
    <row r="31" spans="1:17" x14ac:dyDescent="0.25">
      <c r="A31" s="253" t="s">
        <v>273</v>
      </c>
      <c r="B31" s="254"/>
      <c r="C31" s="73">
        <f>C34/1000</f>
        <v>8.26E-3</v>
      </c>
      <c r="D31" s="78" t="s">
        <v>265</v>
      </c>
      <c r="E31" s="79">
        <v>219.09</v>
      </c>
      <c r="F31" s="53"/>
      <c r="G31" s="253" t="s">
        <v>273</v>
      </c>
      <c r="H31" s="254"/>
      <c r="I31" s="73">
        <f>C15</f>
        <v>6.8300000000000001E-3</v>
      </c>
      <c r="J31" s="78" t="s">
        <v>265</v>
      </c>
      <c r="K31" s="79">
        <f t="shared" si="4"/>
        <v>219.09</v>
      </c>
      <c r="L31" s="54"/>
    </row>
    <row r="32" spans="1:17" x14ac:dyDescent="0.25">
      <c r="A32" s="253" t="s">
        <v>275</v>
      </c>
      <c r="B32" s="254"/>
      <c r="C32" s="77">
        <f>C34/100</f>
        <v>8.2599999999999993E-2</v>
      </c>
      <c r="D32" s="78" t="s">
        <v>282</v>
      </c>
      <c r="E32" s="79">
        <v>462.5</v>
      </c>
      <c r="F32" s="53"/>
      <c r="G32" s="253" t="s">
        <v>275</v>
      </c>
      <c r="H32" s="254"/>
      <c r="I32" s="77">
        <f t="shared" ref="I32:I34" si="5">C16</f>
        <v>6.83E-2</v>
      </c>
      <c r="J32" s="78" t="s">
        <v>282</v>
      </c>
      <c r="K32" s="79">
        <f t="shared" si="4"/>
        <v>462.5</v>
      </c>
      <c r="L32" s="54"/>
    </row>
    <row r="33" spans="1:12" x14ac:dyDescent="0.25">
      <c r="A33" s="253" t="s">
        <v>276</v>
      </c>
      <c r="B33" s="254"/>
      <c r="C33" s="80">
        <f>C34/10</f>
        <v>0.82599999999999996</v>
      </c>
      <c r="D33" s="78" t="s">
        <v>283</v>
      </c>
      <c r="E33" s="79">
        <v>764.16</v>
      </c>
      <c r="F33" s="53"/>
      <c r="G33" s="253" t="s">
        <v>276</v>
      </c>
      <c r="H33" s="254"/>
      <c r="I33" s="80">
        <f t="shared" si="5"/>
        <v>0.68300000000000005</v>
      </c>
      <c r="J33" s="78" t="s">
        <v>283</v>
      </c>
      <c r="K33" s="79">
        <f t="shared" si="4"/>
        <v>764.16</v>
      </c>
      <c r="L33" s="54"/>
    </row>
    <row r="34" spans="1:12" x14ac:dyDescent="0.25">
      <c r="A34" s="253" t="s">
        <v>277</v>
      </c>
      <c r="B34" s="254"/>
      <c r="C34" s="81">
        <v>8.26</v>
      </c>
      <c r="D34" s="78" t="s">
        <v>284</v>
      </c>
      <c r="E34" s="79">
        <v>25</v>
      </c>
      <c r="F34" s="53"/>
      <c r="G34" s="253" t="s">
        <v>277</v>
      </c>
      <c r="H34" s="254"/>
      <c r="I34" s="81">
        <f t="shared" si="5"/>
        <v>6.83</v>
      </c>
      <c r="J34" s="78" t="s">
        <v>284</v>
      </c>
      <c r="K34" s="79">
        <f t="shared" si="4"/>
        <v>25</v>
      </c>
      <c r="L34" s="54"/>
    </row>
    <row r="35" spans="1:12" x14ac:dyDescent="0.25">
      <c r="A35" s="55"/>
      <c r="B35" s="56"/>
      <c r="C35" s="56"/>
      <c r="D35" s="78"/>
      <c r="E35" s="79"/>
      <c r="F35" s="53"/>
      <c r="G35" s="55"/>
      <c r="H35" s="56"/>
      <c r="I35" s="56"/>
      <c r="J35" s="78"/>
      <c r="K35" s="79"/>
      <c r="L35" s="54"/>
    </row>
    <row r="36" spans="1:12" x14ac:dyDescent="0.25">
      <c r="A36" s="55"/>
      <c r="B36" s="56"/>
      <c r="C36" s="56"/>
      <c r="D36" s="57"/>
      <c r="E36" s="58"/>
      <c r="F36" s="53"/>
      <c r="G36" s="55"/>
      <c r="H36" s="56"/>
      <c r="I36" s="56"/>
      <c r="J36" s="57"/>
      <c r="K36" s="58"/>
      <c r="L36" s="54"/>
    </row>
    <row r="37" spans="1:12" x14ac:dyDescent="0.25">
      <c r="A37" s="247" t="s">
        <v>285</v>
      </c>
      <c r="B37" s="248"/>
      <c r="C37" s="84">
        <f>C13+C21+C29</f>
        <v>44.395000000000003</v>
      </c>
      <c r="D37" s="85"/>
      <c r="E37" s="86"/>
      <c r="F37" s="53"/>
      <c r="G37" s="247" t="s">
        <v>285</v>
      </c>
      <c r="H37" s="248"/>
      <c r="I37" s="84">
        <f>I13+I21+I29</f>
        <v>136.6</v>
      </c>
      <c r="J37" s="85"/>
      <c r="K37" s="86"/>
      <c r="L37" s="54"/>
    </row>
    <row r="38" spans="1:12" x14ac:dyDescent="0.25">
      <c r="A38" s="249" t="s">
        <v>286</v>
      </c>
      <c r="B38" s="250"/>
      <c r="C38" s="87">
        <f>VLOOKUP(D5,D26:E34,2,FALSE)</f>
        <v>13.79</v>
      </c>
      <c r="D38" s="85" t="s">
        <v>287</v>
      </c>
      <c r="E38" s="86"/>
      <c r="F38" s="53"/>
      <c r="G38" s="249" t="s">
        <v>286</v>
      </c>
      <c r="H38" s="250"/>
      <c r="I38" s="87">
        <f>VLOOKUP(J5,J26:K34,2,FALSE)</f>
        <v>13.79</v>
      </c>
      <c r="J38" s="85" t="s">
        <v>287</v>
      </c>
      <c r="K38" s="86"/>
      <c r="L38" s="54"/>
    </row>
    <row r="39" spans="1:12" ht="13.5" thickBot="1" x14ac:dyDescent="0.3">
      <c r="A39" s="251" t="s">
        <v>288</v>
      </c>
      <c r="B39" s="252"/>
      <c r="C39" s="88">
        <f>(C37+C38)*0.05</f>
        <v>2.9092500000000001</v>
      </c>
      <c r="D39" s="85"/>
      <c r="E39" s="86"/>
      <c r="F39" s="53"/>
      <c r="G39" s="251" t="s">
        <v>288</v>
      </c>
      <c r="H39" s="252"/>
      <c r="I39" s="88">
        <f>(I37+I38)*0.05</f>
        <v>7.5194999999999999</v>
      </c>
      <c r="J39" s="85"/>
      <c r="K39" s="86"/>
      <c r="L39" s="54"/>
    </row>
    <row r="40" spans="1:12" ht="15" thickBot="1" x14ac:dyDescent="0.3">
      <c r="A40" s="245" t="s">
        <v>290</v>
      </c>
      <c r="B40" s="246"/>
      <c r="C40" s="89">
        <f>C37+C38+C39</f>
        <v>61.094250000000002</v>
      </c>
      <c r="D40" s="93"/>
      <c r="E40" s="94"/>
      <c r="F40" s="95"/>
      <c r="G40" s="245" t="s">
        <v>290</v>
      </c>
      <c r="H40" s="246"/>
      <c r="I40" s="89">
        <f>I37+I38+I39</f>
        <v>157.90949999999998</v>
      </c>
      <c r="J40" s="90"/>
      <c r="K40" s="91"/>
      <c r="L40" s="54"/>
    </row>
    <row r="41" spans="1:12" x14ac:dyDescent="0.25">
      <c r="A41" s="96"/>
      <c r="B41" s="54"/>
      <c r="C41" s="54"/>
      <c r="E41" s="97"/>
      <c r="F41" s="53"/>
      <c r="G41" s="53"/>
      <c r="H41" s="53"/>
      <c r="I41" s="53"/>
      <c r="J41" s="53"/>
      <c r="K41" s="54"/>
      <c r="L41" s="54"/>
    </row>
    <row r="42" spans="1:12" x14ac:dyDescent="0.25">
      <c r="A42" s="96"/>
      <c r="B42" s="54"/>
      <c r="C42" s="98"/>
      <c r="E42" s="97"/>
      <c r="F42" s="53"/>
      <c r="G42" s="53"/>
      <c r="H42" s="53"/>
      <c r="I42" s="53"/>
      <c r="J42" s="53"/>
      <c r="K42" s="54"/>
      <c r="L42" s="54"/>
    </row>
    <row r="43" spans="1:12" x14ac:dyDescent="0.25">
      <c r="A43" s="96"/>
      <c r="B43" s="54"/>
      <c r="C43" s="54"/>
      <c r="E43" s="97"/>
      <c r="F43" s="53"/>
      <c r="G43" s="53"/>
      <c r="H43" s="53"/>
      <c r="I43" s="53"/>
      <c r="J43" s="53"/>
      <c r="K43" s="54"/>
      <c r="L43" s="54"/>
    </row>
    <row r="44" spans="1:12" x14ac:dyDescent="0.25">
      <c r="A44" s="96"/>
      <c r="B44" s="54"/>
      <c r="C44" s="54"/>
      <c r="E44" s="97"/>
      <c r="F44" s="53"/>
      <c r="G44" s="53"/>
      <c r="H44" s="53"/>
      <c r="I44" s="53"/>
      <c r="J44" s="53"/>
      <c r="K44" s="54"/>
      <c r="L44" s="54"/>
    </row>
    <row r="45" spans="1:12" x14ac:dyDescent="0.25">
      <c r="A45" s="96"/>
      <c r="B45" s="54"/>
      <c r="C45" s="54"/>
      <c r="E45" s="97"/>
      <c r="F45" s="53"/>
      <c r="G45" s="53"/>
      <c r="H45" s="53"/>
      <c r="I45" s="53"/>
      <c r="J45" s="53"/>
      <c r="K45" s="54"/>
      <c r="L45" s="54"/>
    </row>
    <row r="46" spans="1:12" x14ac:dyDescent="0.25">
      <c r="A46" s="96"/>
      <c r="B46" s="54"/>
      <c r="C46" s="54"/>
      <c r="E46" s="97"/>
      <c r="F46" s="53"/>
      <c r="G46" s="53"/>
      <c r="H46" s="53"/>
      <c r="I46" s="53"/>
      <c r="J46" s="53"/>
      <c r="K46" s="54"/>
      <c r="L46" s="54"/>
    </row>
    <row r="47" spans="1:12" ht="35.25" customHeight="1" x14ac:dyDescent="0.25">
      <c r="A47" s="96"/>
      <c r="B47" s="54"/>
      <c r="C47" s="54"/>
      <c r="E47" s="97"/>
      <c r="F47" s="53"/>
      <c r="G47" s="53"/>
      <c r="H47" s="53"/>
      <c r="I47" s="53"/>
      <c r="J47" s="53"/>
      <c r="K47" s="54"/>
      <c r="L47" s="54"/>
    </row>
    <row r="48" spans="1:12" x14ac:dyDescent="0.25">
      <c r="A48" s="96"/>
      <c r="B48" s="54"/>
      <c r="C48" s="54"/>
      <c r="E48" s="97"/>
      <c r="F48" s="53"/>
      <c r="G48" s="53"/>
      <c r="H48" s="53"/>
      <c r="I48" s="53"/>
      <c r="J48" s="53"/>
      <c r="K48" s="54"/>
      <c r="L48" s="54"/>
    </row>
    <row r="49" spans="1:12" x14ac:dyDescent="0.25">
      <c r="A49" s="96"/>
      <c r="B49" s="54"/>
      <c r="C49" s="54"/>
      <c r="E49" s="97"/>
      <c r="F49" s="53"/>
      <c r="G49" s="53"/>
      <c r="H49" s="53"/>
      <c r="I49" s="53"/>
      <c r="J49" s="53"/>
      <c r="K49" s="54"/>
      <c r="L49" s="54"/>
    </row>
    <row r="50" spans="1:12" x14ac:dyDescent="0.25">
      <c r="A50" s="96"/>
      <c r="B50" s="54"/>
      <c r="C50" s="54"/>
      <c r="E50" s="97"/>
      <c r="F50" s="53"/>
      <c r="G50" s="53"/>
      <c r="H50" s="53"/>
      <c r="I50" s="53"/>
      <c r="J50" s="53"/>
      <c r="K50" s="54"/>
      <c r="L50" s="54"/>
    </row>
    <row r="51" spans="1:12" x14ac:dyDescent="0.25">
      <c r="A51" s="96"/>
      <c r="B51" s="54"/>
      <c r="C51" s="54"/>
      <c r="E51" s="97"/>
      <c r="F51" s="53"/>
      <c r="G51" s="53"/>
      <c r="H51" s="53"/>
      <c r="I51" s="53"/>
      <c r="J51" s="53"/>
      <c r="K51" s="54"/>
      <c r="L51" s="54"/>
    </row>
    <row r="52" spans="1:12" x14ac:dyDescent="0.25">
      <c r="A52" s="96"/>
      <c r="B52" s="54"/>
      <c r="C52" s="54"/>
      <c r="E52" s="97"/>
      <c r="F52" s="53"/>
      <c r="G52" s="53"/>
      <c r="H52" s="53"/>
      <c r="I52" s="53"/>
      <c r="J52" s="53"/>
      <c r="K52" s="54"/>
      <c r="L52" s="54"/>
    </row>
    <row r="53" spans="1:12" x14ac:dyDescent="0.25">
      <c r="A53" s="96"/>
      <c r="B53" s="54"/>
      <c r="C53" s="54"/>
      <c r="E53" s="97"/>
      <c r="F53" s="53"/>
      <c r="G53" s="53"/>
      <c r="H53" s="53"/>
      <c r="I53" s="53"/>
      <c r="J53" s="53"/>
      <c r="K53" s="54"/>
      <c r="L53" s="54"/>
    </row>
    <row r="54" spans="1:12" x14ac:dyDescent="0.25">
      <c r="A54" s="96"/>
      <c r="B54" s="54"/>
      <c r="C54" s="54"/>
      <c r="E54" s="97"/>
      <c r="F54" s="99"/>
      <c r="G54" s="53"/>
      <c r="H54" s="53"/>
      <c r="I54" s="53"/>
      <c r="J54" s="53"/>
      <c r="K54" s="54"/>
      <c r="L54" s="54"/>
    </row>
    <row r="55" spans="1:12" x14ac:dyDescent="0.25">
      <c r="A55" s="96"/>
      <c r="B55" s="54"/>
      <c r="C55" s="54"/>
      <c r="E55" s="97"/>
      <c r="F55" s="53"/>
      <c r="G55" s="53"/>
      <c r="H55" s="53"/>
      <c r="I55" s="53"/>
      <c r="J55" s="53"/>
      <c r="K55" s="54"/>
      <c r="L55" s="54"/>
    </row>
    <row r="56" spans="1:12" x14ac:dyDescent="0.25">
      <c r="A56" s="96"/>
      <c r="B56" s="54"/>
      <c r="C56" s="54"/>
      <c r="E56" s="97"/>
      <c r="F56" s="53"/>
      <c r="G56" s="53"/>
      <c r="H56" s="53"/>
      <c r="I56" s="53"/>
      <c r="J56" s="53"/>
      <c r="K56" s="54"/>
      <c r="L56" s="54"/>
    </row>
    <row r="57" spans="1:12" x14ac:dyDescent="0.25">
      <c r="A57" s="96"/>
      <c r="B57" s="54"/>
      <c r="C57" s="54"/>
      <c r="E57" s="97"/>
      <c r="F57" s="53"/>
      <c r="G57" s="53"/>
      <c r="H57" s="53"/>
      <c r="I57" s="53"/>
      <c r="J57" s="53"/>
      <c r="K57" s="54"/>
      <c r="L57" s="54"/>
    </row>
    <row r="58" spans="1:12" x14ac:dyDescent="0.25">
      <c r="A58" s="96"/>
      <c r="B58" s="54"/>
      <c r="C58" s="54"/>
      <c r="E58" s="97"/>
      <c r="F58" s="53"/>
      <c r="G58" s="53"/>
      <c r="H58" s="53"/>
      <c r="I58" s="53"/>
      <c r="J58" s="53"/>
      <c r="K58" s="54"/>
      <c r="L58" s="54"/>
    </row>
    <row r="59" spans="1:12" x14ac:dyDescent="0.25">
      <c r="A59" s="96"/>
      <c r="B59" s="54"/>
      <c r="C59" s="54"/>
      <c r="E59" s="97"/>
      <c r="F59" s="53"/>
      <c r="G59" s="53"/>
      <c r="H59" s="53"/>
      <c r="I59" s="53"/>
      <c r="J59" s="53"/>
      <c r="K59" s="54"/>
      <c r="L59" s="54"/>
    </row>
    <row r="60" spans="1:12" x14ac:dyDescent="0.25">
      <c r="A60" s="96"/>
      <c r="B60" s="54"/>
      <c r="C60" s="54"/>
      <c r="E60" s="97"/>
      <c r="F60" s="53"/>
      <c r="G60" s="53"/>
      <c r="H60" s="53"/>
      <c r="I60" s="53"/>
      <c r="J60" s="53"/>
      <c r="K60" s="54"/>
      <c r="L60" s="54"/>
    </row>
    <row r="61" spans="1:12" x14ac:dyDescent="0.25">
      <c r="A61" s="96"/>
      <c r="B61" s="54"/>
      <c r="C61" s="54"/>
      <c r="E61" s="97"/>
      <c r="F61" s="53"/>
      <c r="G61" s="53"/>
      <c r="H61" s="53"/>
      <c r="I61" s="53"/>
      <c r="J61" s="53"/>
      <c r="K61" s="54"/>
      <c r="L61" s="54"/>
    </row>
    <row r="62" spans="1:12" x14ac:dyDescent="0.25">
      <c r="A62" s="96"/>
      <c r="B62" s="54"/>
      <c r="C62" s="54"/>
      <c r="E62" s="97"/>
      <c r="F62" s="53"/>
      <c r="G62" s="53"/>
      <c r="H62" s="53"/>
      <c r="I62" s="53"/>
      <c r="J62" s="53"/>
      <c r="K62" s="54"/>
      <c r="L62" s="54"/>
    </row>
    <row r="63" spans="1:12" x14ac:dyDescent="0.25">
      <c r="A63" s="96"/>
      <c r="B63" s="54"/>
      <c r="C63" s="54"/>
      <c r="E63" s="97"/>
      <c r="F63" s="53"/>
      <c r="G63" s="53"/>
      <c r="H63" s="53"/>
      <c r="I63" s="53"/>
      <c r="J63" s="53"/>
      <c r="K63" s="54"/>
      <c r="L63" s="54"/>
    </row>
    <row r="64" spans="1:12" x14ac:dyDescent="0.25">
      <c r="A64" s="96"/>
      <c r="B64" s="54"/>
      <c r="C64" s="54"/>
      <c r="E64" s="97"/>
      <c r="F64" s="53"/>
      <c r="G64" s="53"/>
      <c r="H64" s="53"/>
      <c r="I64" s="53"/>
      <c r="J64" s="53"/>
      <c r="K64" s="54"/>
      <c r="L64" s="54"/>
    </row>
    <row r="65" spans="1:12" x14ac:dyDescent="0.25">
      <c r="A65" s="96"/>
      <c r="B65" s="54"/>
      <c r="C65" s="54"/>
      <c r="E65" s="97"/>
      <c r="F65" s="53"/>
      <c r="G65" s="53"/>
      <c r="H65" s="53"/>
      <c r="I65" s="53"/>
      <c r="J65" s="53"/>
      <c r="K65" s="54"/>
      <c r="L65" s="54"/>
    </row>
    <row r="66" spans="1:12" x14ac:dyDescent="0.25">
      <c r="A66" s="96"/>
      <c r="B66" s="54"/>
      <c r="C66" s="54"/>
      <c r="E66" s="97"/>
      <c r="F66" s="53"/>
      <c r="G66" s="53"/>
      <c r="H66" s="53"/>
      <c r="I66" s="53"/>
      <c r="J66" s="53"/>
      <c r="K66" s="54"/>
      <c r="L66" s="54"/>
    </row>
    <row r="67" spans="1:12" x14ac:dyDescent="0.25">
      <c r="A67" s="96"/>
      <c r="B67" s="54"/>
      <c r="C67" s="54"/>
      <c r="E67" s="97"/>
      <c r="F67" s="53"/>
      <c r="G67" s="53"/>
      <c r="H67" s="53"/>
      <c r="I67" s="53"/>
      <c r="J67" s="53"/>
      <c r="K67" s="54"/>
      <c r="L67" s="54"/>
    </row>
    <row r="68" spans="1:12" x14ac:dyDescent="0.25">
      <c r="A68" s="96"/>
      <c r="B68" s="54"/>
      <c r="C68" s="54"/>
      <c r="E68" s="97"/>
      <c r="F68" s="53"/>
      <c r="G68" s="53"/>
      <c r="H68" s="53"/>
      <c r="I68" s="53"/>
      <c r="J68" s="53"/>
      <c r="K68" s="54"/>
      <c r="L68" s="54"/>
    </row>
    <row r="69" spans="1:12" x14ac:dyDescent="0.25">
      <c r="A69" s="96"/>
      <c r="B69" s="54"/>
      <c r="C69" s="54"/>
      <c r="E69" s="97"/>
      <c r="F69" s="53"/>
      <c r="G69" s="53"/>
      <c r="H69" s="53"/>
      <c r="I69" s="53"/>
      <c r="J69" s="53"/>
      <c r="K69" s="54"/>
      <c r="L69" s="54"/>
    </row>
    <row r="70" spans="1:12" x14ac:dyDescent="0.25">
      <c r="A70" s="96"/>
      <c r="B70" s="54"/>
      <c r="C70" s="54"/>
      <c r="E70" s="97"/>
      <c r="F70" s="53"/>
      <c r="G70" s="53"/>
      <c r="H70" s="53"/>
      <c r="I70" s="53"/>
      <c r="J70" s="53"/>
      <c r="K70" s="54"/>
      <c r="L70" s="54"/>
    </row>
    <row r="71" spans="1:12" x14ac:dyDescent="0.25">
      <c r="A71" s="96"/>
      <c r="B71" s="54"/>
      <c r="C71" s="54"/>
      <c r="E71" s="97"/>
      <c r="F71" s="53"/>
      <c r="G71" s="53"/>
      <c r="H71" s="53"/>
      <c r="I71" s="53"/>
      <c r="J71" s="53"/>
      <c r="K71" s="54"/>
      <c r="L71" s="54"/>
    </row>
    <row r="72" spans="1:12" x14ac:dyDescent="0.25">
      <c r="A72" s="96"/>
      <c r="B72" s="54"/>
      <c r="C72" s="54"/>
      <c r="E72" s="97"/>
      <c r="F72" s="53"/>
      <c r="G72" s="53"/>
      <c r="H72" s="53"/>
      <c r="I72" s="53"/>
      <c r="J72" s="53"/>
      <c r="K72" s="54"/>
      <c r="L72" s="54"/>
    </row>
    <row r="73" spans="1:12" x14ac:dyDescent="0.25">
      <c r="A73" s="96"/>
      <c r="B73" s="54"/>
      <c r="C73" s="54"/>
      <c r="E73" s="97"/>
      <c r="F73" s="53"/>
      <c r="G73" s="53"/>
      <c r="H73" s="53"/>
      <c r="I73" s="53"/>
      <c r="J73" s="53"/>
      <c r="K73" s="54"/>
      <c r="L73" s="54"/>
    </row>
    <row r="74" spans="1:12" x14ac:dyDescent="0.25">
      <c r="A74" s="96"/>
      <c r="B74" s="54"/>
      <c r="C74" s="54"/>
      <c r="E74" s="97"/>
      <c r="F74" s="53"/>
      <c r="G74" s="53"/>
      <c r="H74" s="53"/>
      <c r="I74" s="53"/>
      <c r="J74" s="53"/>
      <c r="K74" s="54"/>
      <c r="L74" s="54"/>
    </row>
    <row r="75" spans="1:12" x14ac:dyDescent="0.25">
      <c r="A75" s="96"/>
      <c r="B75" s="54"/>
      <c r="C75" s="54"/>
      <c r="E75" s="97"/>
      <c r="F75" s="53"/>
      <c r="G75" s="53"/>
      <c r="H75" s="53"/>
      <c r="I75" s="53"/>
      <c r="J75" s="53"/>
      <c r="K75" s="54"/>
      <c r="L75" s="54"/>
    </row>
    <row r="76" spans="1:12" x14ac:dyDescent="0.25">
      <c r="A76" s="96"/>
      <c r="B76" s="54"/>
      <c r="C76" s="54"/>
      <c r="E76" s="97"/>
      <c r="F76" s="53"/>
      <c r="G76" s="53"/>
      <c r="H76" s="53"/>
      <c r="I76" s="53"/>
      <c r="J76" s="53"/>
      <c r="K76" s="54"/>
      <c r="L76" s="54"/>
    </row>
    <row r="77" spans="1:12" x14ac:dyDescent="0.25">
      <c r="A77" s="96"/>
      <c r="B77" s="54"/>
      <c r="C77" s="54"/>
      <c r="E77" s="97"/>
      <c r="F77" s="53"/>
      <c r="G77" s="53"/>
      <c r="H77" s="53"/>
      <c r="I77" s="53"/>
      <c r="J77" s="53"/>
      <c r="K77" s="54"/>
      <c r="L77" s="54"/>
    </row>
    <row r="78" spans="1:12" x14ac:dyDescent="0.25">
      <c r="A78" s="96"/>
      <c r="B78" s="54"/>
      <c r="C78" s="54"/>
      <c r="E78" s="97"/>
      <c r="F78" s="53"/>
      <c r="G78" s="53"/>
      <c r="H78" s="53"/>
      <c r="I78" s="53"/>
      <c r="J78" s="53"/>
      <c r="K78" s="54"/>
      <c r="L78" s="54"/>
    </row>
    <row r="79" spans="1:12" x14ac:dyDescent="0.25">
      <c r="A79" s="96"/>
      <c r="B79" s="54"/>
      <c r="C79" s="54"/>
      <c r="E79" s="97"/>
      <c r="F79" s="53"/>
      <c r="G79" s="53"/>
      <c r="H79" s="53"/>
      <c r="I79" s="53"/>
      <c r="J79" s="53"/>
      <c r="K79" s="54"/>
      <c r="L79" s="54"/>
    </row>
    <row r="80" spans="1:12" x14ac:dyDescent="0.25">
      <c r="A80" s="96"/>
      <c r="B80" s="54"/>
      <c r="C80" s="54"/>
      <c r="E80" s="97"/>
      <c r="F80" s="53"/>
      <c r="G80" s="53"/>
      <c r="H80" s="53"/>
      <c r="I80" s="53"/>
      <c r="J80" s="53"/>
      <c r="K80" s="54"/>
      <c r="L80" s="54"/>
    </row>
    <row r="81" spans="1:12" x14ac:dyDescent="0.25">
      <c r="A81" s="96"/>
      <c r="B81" s="54"/>
      <c r="C81" s="54"/>
      <c r="E81" s="97"/>
      <c r="F81" s="53"/>
      <c r="G81" s="53"/>
      <c r="H81" s="53"/>
      <c r="I81" s="53"/>
      <c r="J81" s="53"/>
      <c r="K81" s="54"/>
      <c r="L81" s="54"/>
    </row>
    <row r="82" spans="1:12" x14ac:dyDescent="0.25">
      <c r="A82" s="96"/>
      <c r="B82" s="54"/>
      <c r="C82" s="54"/>
      <c r="E82" s="97"/>
      <c r="F82" s="53"/>
      <c r="G82" s="53"/>
      <c r="H82" s="53"/>
      <c r="I82" s="53"/>
      <c r="J82" s="53"/>
      <c r="K82" s="54"/>
      <c r="L82" s="54"/>
    </row>
    <row r="83" spans="1:12" x14ac:dyDescent="0.25">
      <c r="A83" s="96"/>
      <c r="B83" s="54"/>
      <c r="C83" s="54"/>
      <c r="E83" s="97"/>
      <c r="F83" s="53"/>
      <c r="G83" s="53"/>
      <c r="H83" s="53"/>
      <c r="I83" s="53"/>
      <c r="J83" s="53"/>
      <c r="K83" s="54"/>
      <c r="L83" s="54"/>
    </row>
    <row r="84" spans="1:12" x14ac:dyDescent="0.25">
      <c r="A84" s="96"/>
      <c r="B84" s="54"/>
      <c r="C84" s="54"/>
      <c r="E84" s="97"/>
      <c r="F84" s="53"/>
      <c r="G84" s="53"/>
      <c r="H84" s="53"/>
      <c r="I84" s="53"/>
      <c r="J84" s="53"/>
      <c r="K84" s="54"/>
      <c r="L84" s="54"/>
    </row>
    <row r="85" spans="1:12" x14ac:dyDescent="0.25">
      <c r="A85" s="96"/>
      <c r="B85" s="54"/>
      <c r="C85" s="54"/>
      <c r="E85" s="97"/>
      <c r="F85" s="53"/>
      <c r="G85" s="53"/>
      <c r="H85" s="53"/>
      <c r="I85" s="53"/>
      <c r="J85" s="53"/>
      <c r="K85" s="54"/>
      <c r="L85" s="54"/>
    </row>
    <row r="86" spans="1:12" x14ac:dyDescent="0.25">
      <c r="A86" s="96"/>
      <c r="B86" s="54"/>
      <c r="C86" s="54"/>
      <c r="E86" s="97"/>
      <c r="F86" s="53"/>
      <c r="G86" s="53"/>
      <c r="H86" s="53"/>
      <c r="I86" s="53"/>
      <c r="J86" s="53"/>
      <c r="K86" s="54"/>
      <c r="L86" s="54"/>
    </row>
    <row r="87" spans="1:12" x14ac:dyDescent="0.25">
      <c r="A87" s="96"/>
      <c r="B87" s="54"/>
      <c r="C87" s="54"/>
      <c r="E87" s="97"/>
      <c r="F87" s="53"/>
      <c r="G87" s="53"/>
      <c r="H87" s="53"/>
      <c r="I87" s="53"/>
      <c r="J87" s="53"/>
      <c r="K87" s="54"/>
      <c r="L87" s="54"/>
    </row>
    <row r="88" spans="1:12" x14ac:dyDescent="0.25">
      <c r="A88" s="96"/>
      <c r="B88" s="54"/>
      <c r="C88" s="54"/>
      <c r="E88" s="97"/>
      <c r="F88" s="53"/>
      <c r="G88" s="53"/>
      <c r="H88" s="53"/>
      <c r="I88" s="53"/>
      <c r="J88" s="53"/>
      <c r="K88" s="54"/>
      <c r="L88" s="54"/>
    </row>
    <row r="89" spans="1:12" x14ac:dyDescent="0.25">
      <c r="A89" s="96"/>
      <c r="B89" s="54"/>
      <c r="C89" s="54"/>
      <c r="E89" s="97"/>
      <c r="F89" s="53"/>
      <c r="G89" s="53"/>
      <c r="H89" s="53"/>
      <c r="I89" s="53"/>
      <c r="J89" s="53"/>
      <c r="K89" s="54"/>
      <c r="L89" s="54"/>
    </row>
    <row r="90" spans="1:12" x14ac:dyDescent="0.25">
      <c r="A90" s="96"/>
      <c r="B90" s="54"/>
      <c r="C90" s="54"/>
      <c r="E90" s="97"/>
      <c r="F90" s="53"/>
      <c r="G90" s="53"/>
      <c r="H90" s="53"/>
      <c r="I90" s="53"/>
      <c r="J90" s="53"/>
      <c r="K90" s="54"/>
      <c r="L90" s="54"/>
    </row>
    <row r="91" spans="1:12" x14ac:dyDescent="0.25">
      <c r="A91" s="96"/>
      <c r="B91" s="54"/>
      <c r="C91" s="54"/>
      <c r="E91" s="97"/>
      <c r="F91" s="53"/>
      <c r="G91" s="53"/>
      <c r="H91" s="53"/>
      <c r="I91" s="53"/>
      <c r="J91" s="53"/>
      <c r="K91" s="54"/>
      <c r="L91" s="54"/>
    </row>
    <row r="92" spans="1:12" x14ac:dyDescent="0.25">
      <c r="A92" s="96"/>
      <c r="B92" s="54"/>
      <c r="C92" s="54"/>
      <c r="E92" s="97"/>
      <c r="F92" s="53"/>
      <c r="G92" s="53"/>
      <c r="H92" s="53"/>
      <c r="I92" s="53"/>
      <c r="J92" s="53"/>
      <c r="K92" s="54"/>
      <c r="L92" s="54"/>
    </row>
    <row r="93" spans="1:12" x14ac:dyDescent="0.25">
      <c r="A93" s="96"/>
      <c r="B93" s="54"/>
      <c r="C93" s="54"/>
      <c r="E93" s="97"/>
      <c r="F93" s="53"/>
      <c r="G93" s="53"/>
      <c r="H93" s="53"/>
      <c r="I93" s="53"/>
      <c r="J93" s="53"/>
      <c r="K93" s="54"/>
      <c r="L93" s="54"/>
    </row>
    <row r="94" spans="1:12" x14ac:dyDescent="0.25">
      <c r="A94" s="96"/>
      <c r="B94" s="54"/>
      <c r="C94" s="54"/>
      <c r="E94" s="97"/>
      <c r="F94" s="53"/>
      <c r="G94" s="53"/>
      <c r="H94" s="53"/>
      <c r="I94" s="53"/>
      <c r="J94" s="53"/>
      <c r="K94" s="54"/>
      <c r="L94" s="54"/>
    </row>
    <row r="95" spans="1:12" x14ac:dyDescent="0.25">
      <c r="A95" s="96"/>
      <c r="B95" s="54"/>
      <c r="C95" s="54"/>
      <c r="E95" s="97"/>
      <c r="F95" s="53"/>
      <c r="G95" s="53"/>
      <c r="H95" s="53"/>
      <c r="I95" s="53"/>
      <c r="J95" s="53"/>
      <c r="K95" s="54"/>
      <c r="L95" s="54"/>
    </row>
    <row r="96" spans="1:12" x14ac:dyDescent="0.25">
      <c r="A96" s="96"/>
      <c r="B96" s="54"/>
      <c r="C96" s="54"/>
      <c r="E96" s="97"/>
      <c r="F96" s="53"/>
      <c r="G96" s="53"/>
      <c r="H96" s="53"/>
      <c r="I96" s="53"/>
      <c r="J96" s="53"/>
      <c r="K96" s="54"/>
      <c r="L96" s="54"/>
    </row>
    <row r="97" spans="1:13" x14ac:dyDescent="0.25">
      <c r="A97" s="96"/>
      <c r="B97" s="54"/>
      <c r="C97" s="54"/>
      <c r="E97" s="97"/>
      <c r="F97" s="53"/>
      <c r="G97" s="53"/>
      <c r="H97" s="53"/>
      <c r="I97" s="53"/>
      <c r="J97" s="53"/>
      <c r="K97" s="54"/>
      <c r="L97" s="54"/>
    </row>
    <row r="98" spans="1:13" x14ac:dyDescent="0.25">
      <c r="A98" s="96"/>
      <c r="B98" s="54"/>
      <c r="C98" s="54"/>
      <c r="E98" s="97"/>
      <c r="F98" s="53"/>
      <c r="G98" s="53"/>
      <c r="H98" s="53"/>
      <c r="I98" s="53"/>
      <c r="J98" s="53"/>
      <c r="K98" s="54"/>
      <c r="L98" s="54"/>
    </row>
    <row r="99" spans="1:13" x14ac:dyDescent="0.25">
      <c r="A99" s="96"/>
      <c r="B99" s="54"/>
      <c r="C99" s="54"/>
      <c r="E99" s="97"/>
      <c r="F99" s="53"/>
      <c r="G99" s="53"/>
      <c r="H99" s="53"/>
      <c r="I99" s="53"/>
      <c r="J99" s="53"/>
      <c r="K99" s="54"/>
      <c r="L99" s="54"/>
    </row>
    <row r="100" spans="1:13" x14ac:dyDescent="0.25">
      <c r="A100" s="96"/>
      <c r="B100" s="54"/>
      <c r="C100" s="54"/>
      <c r="E100" s="97"/>
      <c r="F100" s="53"/>
      <c r="G100" s="53"/>
      <c r="H100" s="53"/>
      <c r="I100" s="53"/>
      <c r="J100" s="53"/>
      <c r="K100" s="54"/>
      <c r="L100" s="54"/>
    </row>
    <row r="101" spans="1:13" x14ac:dyDescent="0.25">
      <c r="A101" s="96"/>
      <c r="B101" s="54"/>
      <c r="C101" s="54"/>
      <c r="E101" s="97"/>
      <c r="F101" s="53"/>
      <c r="G101" s="53"/>
      <c r="H101" s="53"/>
      <c r="I101" s="53"/>
      <c r="J101" s="53"/>
      <c r="K101" s="54"/>
      <c r="L101" s="54"/>
    </row>
    <row r="102" spans="1:13" x14ac:dyDescent="0.25">
      <c r="A102" s="96"/>
      <c r="B102" s="54"/>
      <c r="C102" s="54"/>
      <c r="E102" s="97"/>
      <c r="F102" s="53"/>
      <c r="G102" s="53"/>
      <c r="H102" s="53"/>
      <c r="I102" s="53"/>
      <c r="J102" s="53"/>
      <c r="K102" s="54"/>
      <c r="L102" s="54"/>
    </row>
    <row r="103" spans="1:13" x14ac:dyDescent="0.25">
      <c r="A103" s="96"/>
      <c r="B103" s="54"/>
      <c r="C103" s="54"/>
      <c r="E103" s="97"/>
      <c r="F103" s="53"/>
      <c r="G103" s="53"/>
      <c r="H103" s="53"/>
      <c r="I103" s="53"/>
      <c r="J103" s="53"/>
      <c r="K103" s="54"/>
      <c r="L103" s="54"/>
    </row>
    <row r="104" spans="1:13" x14ac:dyDescent="0.25">
      <c r="A104" s="96"/>
      <c r="B104" s="54"/>
      <c r="C104" s="54"/>
      <c r="E104" s="97"/>
      <c r="F104" s="53"/>
      <c r="G104" s="53"/>
      <c r="H104" s="53"/>
      <c r="I104" s="53"/>
      <c r="J104" s="53"/>
      <c r="K104" s="54"/>
      <c r="L104" s="54"/>
    </row>
    <row r="105" spans="1:13" x14ac:dyDescent="0.25">
      <c r="A105" s="96"/>
      <c r="B105" s="54"/>
      <c r="C105" s="54"/>
      <c r="E105" s="97"/>
      <c r="F105" s="53"/>
      <c r="G105" s="53"/>
      <c r="H105" s="53"/>
      <c r="I105" s="53"/>
      <c r="J105" s="53"/>
      <c r="K105" s="54"/>
      <c r="L105" s="54"/>
    </row>
    <row r="106" spans="1:13" x14ac:dyDescent="0.25">
      <c r="A106" s="96"/>
      <c r="B106" s="54"/>
      <c r="C106" s="54"/>
      <c r="E106" s="97"/>
      <c r="F106" s="53"/>
      <c r="G106" s="53"/>
      <c r="H106" s="53"/>
      <c r="I106" s="53"/>
      <c r="J106" s="53"/>
      <c r="K106" s="54"/>
      <c r="L106" s="54"/>
    </row>
    <row r="107" spans="1:13" x14ac:dyDescent="0.25">
      <c r="A107" s="96"/>
      <c r="B107" s="54"/>
      <c r="C107" s="54"/>
      <c r="E107" s="97"/>
      <c r="F107" s="53"/>
      <c r="G107" s="53"/>
      <c r="H107" s="53"/>
      <c r="I107" s="53"/>
      <c r="J107" s="53"/>
      <c r="K107" s="54"/>
      <c r="L107" s="54"/>
    </row>
    <row r="108" spans="1:13" x14ac:dyDescent="0.25">
      <c r="A108" s="96"/>
      <c r="B108" s="54"/>
      <c r="C108" s="54"/>
      <c r="E108" s="97"/>
      <c r="F108" s="53"/>
      <c r="G108" s="53"/>
      <c r="H108" s="53"/>
      <c r="I108" s="53"/>
      <c r="J108" s="53"/>
      <c r="K108" s="54"/>
      <c r="L108" s="54"/>
      <c r="M108" s="92"/>
    </row>
    <row r="109" spans="1:13" x14ac:dyDescent="0.25">
      <c r="A109" s="96"/>
      <c r="B109" s="54"/>
      <c r="C109" s="54"/>
      <c r="E109" s="97"/>
      <c r="F109" s="53"/>
      <c r="G109" s="53"/>
      <c r="H109" s="53"/>
      <c r="I109" s="53"/>
      <c r="J109" s="53"/>
      <c r="K109" s="54"/>
      <c r="L109" s="54"/>
      <c r="M109" s="92"/>
    </row>
    <row r="110" spans="1:13" x14ac:dyDescent="0.25">
      <c r="A110" s="96"/>
      <c r="B110" s="54"/>
      <c r="C110" s="54"/>
      <c r="E110" s="97"/>
      <c r="F110" s="53"/>
      <c r="G110" s="53"/>
      <c r="H110" s="53"/>
      <c r="I110" s="53"/>
      <c r="J110" s="53"/>
      <c r="K110" s="54"/>
      <c r="L110" s="54"/>
      <c r="M110" s="92"/>
    </row>
    <row r="111" spans="1:13" x14ac:dyDescent="0.25">
      <c r="A111" s="96"/>
      <c r="B111" s="54"/>
      <c r="C111" s="54"/>
      <c r="E111" s="97"/>
      <c r="F111" s="53"/>
      <c r="G111" s="53"/>
      <c r="H111" s="53"/>
      <c r="I111" s="53"/>
      <c r="J111" s="53"/>
      <c r="K111" s="54"/>
      <c r="L111" s="54"/>
      <c r="M111" s="92"/>
    </row>
    <row r="112" spans="1:13" x14ac:dyDescent="0.25">
      <c r="A112" s="96"/>
      <c r="B112" s="54"/>
      <c r="C112" s="54"/>
      <c r="E112" s="97"/>
      <c r="F112" s="53"/>
      <c r="G112" s="53"/>
      <c r="H112" s="53"/>
      <c r="I112" s="53"/>
      <c r="J112" s="53"/>
      <c r="K112" s="54"/>
      <c r="L112" s="54"/>
      <c r="M112" s="92"/>
    </row>
    <row r="113" spans="1:13" x14ac:dyDescent="0.25">
      <c r="A113" s="96"/>
      <c r="B113" s="54"/>
      <c r="C113" s="54"/>
      <c r="E113" s="97"/>
      <c r="F113" s="53"/>
      <c r="G113" s="53"/>
      <c r="H113" s="53"/>
      <c r="I113" s="53"/>
      <c r="J113" s="53"/>
      <c r="K113" s="54"/>
      <c r="L113" s="54"/>
      <c r="M113" s="92"/>
    </row>
    <row r="114" spans="1:13" x14ac:dyDescent="0.25">
      <c r="A114" s="96"/>
      <c r="B114" s="54"/>
      <c r="C114" s="54"/>
      <c r="E114" s="97"/>
      <c r="F114" s="53"/>
      <c r="G114" s="53"/>
      <c r="H114" s="53"/>
      <c r="I114" s="53"/>
      <c r="J114" s="53"/>
      <c r="K114" s="54"/>
      <c r="L114" s="54"/>
      <c r="M114" s="92"/>
    </row>
    <row r="115" spans="1:13" x14ac:dyDescent="0.25">
      <c r="A115" s="96"/>
      <c r="B115" s="54"/>
      <c r="C115" s="54"/>
      <c r="E115" s="97"/>
      <c r="F115" s="53"/>
      <c r="G115" s="53"/>
      <c r="H115" s="53"/>
      <c r="I115" s="53"/>
      <c r="J115" s="53"/>
      <c r="K115" s="54"/>
      <c r="L115" s="54"/>
      <c r="M115" s="92"/>
    </row>
    <row r="116" spans="1:13" x14ac:dyDescent="0.25">
      <c r="A116" s="96"/>
      <c r="B116" s="54"/>
      <c r="C116" s="54"/>
      <c r="E116" s="97"/>
      <c r="F116" s="53"/>
      <c r="G116" s="53"/>
      <c r="H116" s="53"/>
      <c r="I116" s="53"/>
      <c r="J116" s="53"/>
      <c r="K116" s="54"/>
      <c r="L116" s="54"/>
      <c r="M116" s="92"/>
    </row>
    <row r="117" spans="1:13" x14ac:dyDescent="0.25">
      <c r="A117" s="96"/>
      <c r="B117" s="54"/>
      <c r="C117" s="54"/>
      <c r="E117" s="97"/>
      <c r="F117" s="53"/>
      <c r="G117" s="53"/>
      <c r="H117" s="53"/>
      <c r="I117" s="53"/>
      <c r="J117" s="53"/>
      <c r="K117" s="54"/>
      <c r="L117" s="54"/>
      <c r="M117" s="92"/>
    </row>
    <row r="118" spans="1:13" x14ac:dyDescent="0.25">
      <c r="A118" s="96"/>
      <c r="B118" s="54"/>
      <c r="C118" s="54"/>
      <c r="E118" s="97"/>
      <c r="F118" s="53"/>
      <c r="G118" s="53"/>
      <c r="H118" s="53"/>
      <c r="I118" s="53"/>
      <c r="J118" s="53"/>
      <c r="K118" s="54"/>
      <c r="L118" s="54"/>
      <c r="M118" s="92"/>
    </row>
    <row r="119" spans="1:13" x14ac:dyDescent="0.25">
      <c r="A119" s="96"/>
      <c r="B119" s="54"/>
      <c r="C119" s="54"/>
      <c r="E119" s="97"/>
      <c r="F119" s="53"/>
      <c r="G119" s="53"/>
      <c r="H119" s="53"/>
      <c r="I119" s="53"/>
      <c r="J119" s="53"/>
      <c r="K119" s="54"/>
      <c r="L119" s="54"/>
      <c r="M119" s="92"/>
    </row>
    <row r="120" spans="1:13" x14ac:dyDescent="0.25">
      <c r="A120" s="96"/>
      <c r="B120" s="54"/>
      <c r="C120" s="54"/>
      <c r="E120" s="97"/>
      <c r="F120" s="53"/>
      <c r="G120" s="53"/>
      <c r="H120" s="53"/>
      <c r="I120" s="53"/>
      <c r="J120" s="53"/>
      <c r="K120" s="54"/>
      <c r="L120" s="54"/>
      <c r="M120" s="92"/>
    </row>
    <row r="121" spans="1:13" x14ac:dyDescent="0.25">
      <c r="A121" s="96"/>
      <c r="B121" s="54"/>
      <c r="C121" s="54"/>
      <c r="E121" s="97"/>
      <c r="F121" s="53"/>
      <c r="G121" s="53"/>
      <c r="H121" s="53"/>
      <c r="I121" s="53"/>
      <c r="J121" s="53"/>
      <c r="K121" s="54"/>
      <c r="L121" s="54"/>
      <c r="M121" s="92"/>
    </row>
    <row r="122" spans="1:13" x14ac:dyDescent="0.25">
      <c r="A122" s="96"/>
      <c r="B122" s="54"/>
      <c r="C122" s="54"/>
      <c r="E122" s="97"/>
      <c r="F122" s="53"/>
      <c r="G122" s="53"/>
      <c r="H122" s="53"/>
      <c r="I122" s="53"/>
      <c r="J122" s="53"/>
      <c r="K122" s="54"/>
      <c r="L122" s="54"/>
      <c r="M122" s="92"/>
    </row>
    <row r="123" spans="1:13" x14ac:dyDescent="0.25">
      <c r="A123" s="96"/>
      <c r="B123" s="54"/>
      <c r="C123" s="54"/>
      <c r="E123" s="97"/>
      <c r="F123" s="53"/>
      <c r="G123" s="53"/>
      <c r="H123" s="53"/>
      <c r="I123" s="53"/>
      <c r="J123" s="53"/>
      <c r="K123" s="54"/>
      <c r="L123" s="54"/>
      <c r="M123" s="92"/>
    </row>
    <row r="124" spans="1:13" x14ac:dyDescent="0.25">
      <c r="A124" s="96"/>
      <c r="B124" s="54"/>
      <c r="C124" s="54"/>
      <c r="E124" s="97"/>
      <c r="F124" s="53"/>
      <c r="G124" s="53"/>
      <c r="H124" s="53"/>
      <c r="I124" s="53"/>
      <c r="J124" s="53"/>
      <c r="K124" s="54"/>
      <c r="L124" s="54"/>
      <c r="M124" s="92"/>
    </row>
    <row r="125" spans="1:13" x14ac:dyDescent="0.25">
      <c r="A125" s="96"/>
      <c r="B125" s="54"/>
      <c r="C125" s="54"/>
      <c r="E125" s="97"/>
      <c r="F125" s="53"/>
      <c r="G125" s="53"/>
      <c r="H125" s="53"/>
      <c r="I125" s="53"/>
      <c r="J125" s="53"/>
      <c r="K125" s="54"/>
      <c r="L125" s="54"/>
      <c r="M125" s="92"/>
    </row>
    <row r="126" spans="1:13" x14ac:dyDescent="0.25">
      <c r="A126" s="96"/>
      <c r="B126" s="54"/>
      <c r="C126" s="54"/>
      <c r="E126" s="97"/>
      <c r="F126" s="53"/>
      <c r="G126" s="53"/>
      <c r="H126" s="53"/>
      <c r="I126" s="53"/>
      <c r="J126" s="53"/>
      <c r="K126" s="54"/>
      <c r="L126" s="54"/>
      <c r="M126" s="92"/>
    </row>
    <row r="127" spans="1:13" x14ac:dyDescent="0.25">
      <c r="A127" s="96"/>
      <c r="B127" s="54"/>
      <c r="C127" s="54"/>
      <c r="E127" s="97"/>
      <c r="F127" s="53"/>
      <c r="G127" s="53"/>
      <c r="H127" s="53"/>
      <c r="I127" s="53"/>
      <c r="J127" s="53"/>
      <c r="K127" s="54"/>
      <c r="L127" s="54"/>
      <c r="M127" s="92"/>
    </row>
    <row r="128" spans="1:13" x14ac:dyDescent="0.25">
      <c r="A128" s="96"/>
      <c r="B128" s="54"/>
      <c r="C128" s="54"/>
      <c r="E128" s="97"/>
      <c r="F128" s="53"/>
      <c r="G128" s="53"/>
      <c r="H128" s="53"/>
      <c r="I128" s="53"/>
      <c r="J128" s="53"/>
      <c r="K128" s="54"/>
      <c r="L128" s="54"/>
      <c r="M128" s="92"/>
    </row>
    <row r="129" spans="1:13" x14ac:dyDescent="0.25">
      <c r="A129" s="96"/>
      <c r="B129" s="54"/>
      <c r="C129" s="54"/>
      <c r="E129" s="97"/>
      <c r="F129" s="53"/>
      <c r="G129" s="53"/>
      <c r="H129" s="53"/>
      <c r="I129" s="53"/>
      <c r="J129" s="53"/>
      <c r="K129" s="54"/>
      <c r="L129" s="54"/>
      <c r="M129" s="92"/>
    </row>
    <row r="130" spans="1:13" x14ac:dyDescent="0.25">
      <c r="A130" s="96"/>
      <c r="B130" s="54"/>
      <c r="C130" s="54"/>
      <c r="E130" s="97"/>
      <c r="F130" s="53"/>
      <c r="G130" s="53"/>
      <c r="H130" s="53"/>
      <c r="I130" s="53"/>
      <c r="J130" s="53"/>
      <c r="K130" s="54"/>
      <c r="L130" s="54"/>
      <c r="M130" s="92"/>
    </row>
    <row r="131" spans="1:13" x14ac:dyDescent="0.25">
      <c r="A131" s="96"/>
      <c r="B131" s="54"/>
      <c r="C131" s="54"/>
      <c r="E131" s="97"/>
      <c r="F131" s="53"/>
      <c r="G131" s="53"/>
      <c r="H131" s="53"/>
      <c r="I131" s="53"/>
      <c r="J131" s="53"/>
      <c r="K131" s="54"/>
      <c r="L131" s="54"/>
      <c r="M131" s="92"/>
    </row>
    <row r="132" spans="1:13" x14ac:dyDescent="0.25">
      <c r="A132" s="96"/>
      <c r="B132" s="54"/>
      <c r="C132" s="54"/>
      <c r="E132" s="97"/>
      <c r="F132" s="53"/>
      <c r="G132" s="53"/>
      <c r="H132" s="53"/>
      <c r="I132" s="53"/>
      <c r="J132" s="53"/>
      <c r="K132" s="54"/>
      <c r="L132" s="54"/>
      <c r="M132" s="92"/>
    </row>
    <row r="133" spans="1:13" x14ac:dyDescent="0.25">
      <c r="A133" s="96"/>
      <c r="B133" s="54"/>
      <c r="C133" s="54"/>
      <c r="E133" s="97"/>
      <c r="F133" s="53"/>
      <c r="G133" s="53"/>
      <c r="H133" s="53"/>
      <c r="I133" s="53"/>
      <c r="J133" s="53"/>
      <c r="K133" s="54"/>
      <c r="L133" s="54"/>
      <c r="M133" s="92"/>
    </row>
    <row r="134" spans="1:13" x14ac:dyDescent="0.25">
      <c r="A134" s="96"/>
      <c r="B134" s="54"/>
      <c r="C134" s="54"/>
      <c r="E134" s="97"/>
      <c r="F134" s="53"/>
      <c r="G134" s="53"/>
      <c r="H134" s="53"/>
      <c r="I134" s="53"/>
      <c r="J134" s="53"/>
      <c r="K134" s="54"/>
      <c r="L134" s="54"/>
      <c r="M134" s="92"/>
    </row>
    <row r="135" spans="1:13" x14ac:dyDescent="0.25">
      <c r="A135" s="96"/>
      <c r="B135" s="54"/>
      <c r="C135" s="54"/>
      <c r="E135" s="97"/>
      <c r="F135" s="53"/>
      <c r="G135" s="53"/>
      <c r="H135" s="53"/>
      <c r="I135" s="53"/>
      <c r="J135" s="53"/>
      <c r="K135" s="54"/>
      <c r="L135" s="54"/>
      <c r="M135" s="92"/>
    </row>
    <row r="136" spans="1:13" x14ac:dyDescent="0.25">
      <c r="A136" s="96"/>
      <c r="B136" s="54"/>
      <c r="C136" s="54"/>
      <c r="E136" s="97"/>
      <c r="F136" s="53"/>
      <c r="G136" s="53"/>
      <c r="H136" s="53"/>
      <c r="I136" s="53"/>
      <c r="J136" s="53"/>
      <c r="K136" s="54"/>
      <c r="L136" s="54"/>
      <c r="M136" s="92"/>
    </row>
    <row r="137" spans="1:13" x14ac:dyDescent="0.25">
      <c r="A137" s="96"/>
      <c r="B137" s="54"/>
      <c r="C137" s="54"/>
      <c r="E137" s="97"/>
      <c r="F137" s="53"/>
      <c r="G137" s="53"/>
      <c r="H137" s="53"/>
      <c r="I137" s="53"/>
      <c r="J137" s="53"/>
      <c r="K137" s="54"/>
      <c r="L137" s="54"/>
      <c r="M137" s="92"/>
    </row>
    <row r="138" spans="1:13" x14ac:dyDescent="0.25">
      <c r="A138" s="96"/>
      <c r="B138" s="54"/>
      <c r="C138" s="54"/>
      <c r="E138" s="97"/>
      <c r="F138" s="53"/>
      <c r="G138" s="53"/>
      <c r="H138" s="53"/>
      <c r="I138" s="53"/>
      <c r="J138" s="53"/>
      <c r="K138" s="54"/>
      <c r="L138" s="54"/>
      <c r="M138" s="92"/>
    </row>
    <row r="139" spans="1:13" x14ac:dyDescent="0.25">
      <c r="A139" s="96"/>
      <c r="B139" s="54"/>
      <c r="C139" s="54"/>
      <c r="E139" s="97"/>
      <c r="F139" s="53"/>
      <c r="G139" s="53"/>
      <c r="H139" s="53"/>
      <c r="I139" s="53"/>
      <c r="J139" s="53"/>
      <c r="K139" s="54"/>
      <c r="L139" s="54"/>
      <c r="M139" s="92"/>
    </row>
    <row r="140" spans="1:13" x14ac:dyDescent="0.25">
      <c r="A140" s="96"/>
      <c r="B140" s="54"/>
      <c r="C140" s="54"/>
      <c r="E140" s="97"/>
      <c r="F140" s="53"/>
      <c r="G140" s="53"/>
      <c r="H140" s="53"/>
      <c r="I140" s="53"/>
      <c r="J140" s="53"/>
      <c r="K140" s="54"/>
      <c r="L140" s="54"/>
      <c r="M140" s="92"/>
    </row>
    <row r="141" spans="1:13" x14ac:dyDescent="0.25">
      <c r="A141" s="96"/>
      <c r="B141" s="54"/>
      <c r="C141" s="54"/>
      <c r="E141" s="97"/>
      <c r="F141" s="53"/>
      <c r="G141" s="53"/>
      <c r="H141" s="53"/>
      <c r="I141" s="53"/>
      <c r="J141" s="53"/>
      <c r="K141" s="54"/>
      <c r="L141" s="54"/>
      <c r="M141" s="92"/>
    </row>
    <row r="142" spans="1:13" x14ac:dyDescent="0.25">
      <c r="A142" s="96"/>
      <c r="B142" s="54"/>
      <c r="C142" s="54"/>
      <c r="E142" s="97"/>
      <c r="F142" s="53"/>
      <c r="G142" s="53"/>
      <c r="H142" s="53"/>
      <c r="I142" s="53"/>
      <c r="J142" s="53"/>
      <c r="K142" s="54"/>
      <c r="L142" s="54"/>
      <c r="M142" s="92"/>
    </row>
    <row r="143" spans="1:13" x14ac:dyDescent="0.25">
      <c r="A143" s="96"/>
      <c r="B143" s="54"/>
      <c r="C143" s="54"/>
      <c r="E143" s="97"/>
      <c r="F143" s="53"/>
      <c r="G143" s="53"/>
      <c r="H143" s="53"/>
      <c r="I143" s="53"/>
      <c r="J143" s="53"/>
      <c r="K143" s="54"/>
      <c r="L143" s="54"/>
      <c r="M143" s="92"/>
    </row>
    <row r="144" spans="1:13" x14ac:dyDescent="0.25">
      <c r="A144" s="96"/>
      <c r="B144" s="54"/>
      <c r="C144" s="54"/>
      <c r="E144" s="97"/>
      <c r="F144" s="53"/>
      <c r="G144" s="53"/>
      <c r="H144" s="53"/>
      <c r="I144" s="53"/>
      <c r="J144" s="53"/>
      <c r="K144" s="54"/>
      <c r="L144" s="54"/>
      <c r="M144" s="92"/>
    </row>
    <row r="145" spans="1:13" x14ac:dyDescent="0.25">
      <c r="A145" s="96"/>
      <c r="B145" s="54"/>
      <c r="C145" s="54"/>
      <c r="E145" s="97"/>
      <c r="F145" s="53"/>
      <c r="G145" s="53"/>
      <c r="H145" s="53"/>
      <c r="I145" s="53"/>
      <c r="J145" s="53"/>
      <c r="K145" s="54"/>
      <c r="L145" s="54"/>
      <c r="M145" s="92"/>
    </row>
    <row r="146" spans="1:13" x14ac:dyDescent="0.25">
      <c r="A146" s="96"/>
      <c r="B146" s="54"/>
      <c r="C146" s="54"/>
      <c r="E146" s="97"/>
      <c r="F146" s="53"/>
      <c r="G146" s="53"/>
      <c r="H146" s="53"/>
      <c r="I146" s="53"/>
      <c r="J146" s="53"/>
      <c r="K146" s="54"/>
      <c r="L146" s="54"/>
      <c r="M146" s="92"/>
    </row>
    <row r="147" spans="1:13" x14ac:dyDescent="0.25">
      <c r="A147" s="96"/>
      <c r="B147" s="54"/>
      <c r="C147" s="54"/>
      <c r="E147" s="97"/>
      <c r="F147" s="53"/>
      <c r="G147" s="53"/>
      <c r="H147" s="53"/>
      <c r="I147" s="53"/>
      <c r="J147" s="53"/>
      <c r="K147" s="54"/>
      <c r="L147" s="54"/>
      <c r="M147" s="92"/>
    </row>
    <row r="148" spans="1:13" x14ac:dyDescent="0.25">
      <c r="A148" s="96"/>
      <c r="B148" s="54"/>
      <c r="C148" s="54"/>
      <c r="E148" s="97"/>
      <c r="F148" s="53"/>
      <c r="G148" s="53"/>
      <c r="H148" s="53"/>
      <c r="I148" s="53"/>
      <c r="J148" s="53"/>
      <c r="K148" s="54"/>
      <c r="L148" s="54"/>
      <c r="M148" s="92"/>
    </row>
    <row r="149" spans="1:13" x14ac:dyDescent="0.25">
      <c r="A149" s="96"/>
      <c r="B149" s="54"/>
      <c r="C149" s="54"/>
      <c r="E149" s="97"/>
      <c r="F149" s="53"/>
      <c r="G149" s="53"/>
      <c r="H149" s="53"/>
      <c r="I149" s="53"/>
      <c r="J149" s="53"/>
      <c r="K149" s="54"/>
      <c r="L149" s="54"/>
      <c r="M149" s="92"/>
    </row>
    <row r="150" spans="1:13" x14ac:dyDescent="0.25">
      <c r="A150" s="96"/>
      <c r="B150" s="54"/>
      <c r="C150" s="54"/>
      <c r="E150" s="97"/>
      <c r="F150" s="53"/>
      <c r="G150" s="53"/>
      <c r="H150" s="53"/>
      <c r="I150" s="53"/>
      <c r="J150" s="53"/>
      <c r="K150" s="54"/>
      <c r="L150" s="54"/>
      <c r="M150" s="92"/>
    </row>
    <row r="151" spans="1:13" x14ac:dyDescent="0.25">
      <c r="A151" s="96"/>
      <c r="B151" s="54"/>
      <c r="C151" s="54"/>
      <c r="E151" s="97"/>
      <c r="F151" s="53"/>
      <c r="G151" s="53"/>
      <c r="H151" s="53"/>
      <c r="I151" s="53"/>
      <c r="J151" s="53"/>
      <c r="K151" s="54"/>
      <c r="L151" s="54"/>
      <c r="M151" s="92"/>
    </row>
    <row r="152" spans="1:13" x14ac:dyDescent="0.25">
      <c r="A152" s="96"/>
      <c r="B152" s="54"/>
      <c r="C152" s="54"/>
      <c r="E152" s="97"/>
      <c r="F152" s="53"/>
      <c r="G152" s="53"/>
      <c r="H152" s="53"/>
      <c r="I152" s="53"/>
      <c r="J152" s="53"/>
      <c r="K152" s="54"/>
      <c r="L152" s="54"/>
      <c r="M152" s="92"/>
    </row>
    <row r="153" spans="1:13" x14ac:dyDescent="0.25">
      <c r="A153" s="96"/>
      <c r="B153" s="54"/>
      <c r="C153" s="54"/>
      <c r="E153" s="97"/>
      <c r="F153" s="53"/>
      <c r="G153" s="53"/>
      <c r="H153" s="53"/>
      <c r="I153" s="53"/>
      <c r="J153" s="53"/>
      <c r="K153" s="54"/>
      <c r="L153" s="54"/>
      <c r="M153" s="92"/>
    </row>
    <row r="154" spans="1:13" x14ac:dyDescent="0.25">
      <c r="A154" s="96"/>
      <c r="B154" s="54"/>
      <c r="C154" s="54"/>
      <c r="E154" s="97"/>
      <c r="F154" s="53"/>
      <c r="G154" s="53"/>
      <c r="H154" s="53"/>
      <c r="I154" s="53"/>
      <c r="J154" s="53"/>
      <c r="K154" s="54"/>
      <c r="L154" s="54"/>
      <c r="M154" s="92"/>
    </row>
    <row r="155" spans="1:13" x14ac:dyDescent="0.25">
      <c r="A155" s="96"/>
      <c r="B155" s="54"/>
      <c r="C155" s="54"/>
      <c r="E155" s="97"/>
      <c r="F155" s="53"/>
      <c r="G155" s="53"/>
      <c r="H155" s="53"/>
      <c r="I155" s="53"/>
      <c r="J155" s="53"/>
      <c r="K155" s="54"/>
      <c r="L155" s="54"/>
      <c r="M155" s="92"/>
    </row>
    <row r="156" spans="1:13" x14ac:dyDescent="0.25">
      <c r="A156" s="96"/>
      <c r="B156" s="54"/>
      <c r="C156" s="54"/>
      <c r="E156" s="97"/>
      <c r="F156" s="53"/>
      <c r="G156" s="53"/>
      <c r="H156" s="53"/>
      <c r="I156" s="53"/>
      <c r="J156" s="53"/>
      <c r="K156" s="54"/>
      <c r="L156" s="54"/>
      <c r="M156" s="92"/>
    </row>
    <row r="157" spans="1:13" x14ac:dyDescent="0.25">
      <c r="A157" s="96"/>
      <c r="B157" s="54"/>
      <c r="C157" s="54"/>
      <c r="E157" s="97"/>
      <c r="F157" s="53"/>
      <c r="G157" s="53"/>
      <c r="H157" s="53"/>
      <c r="I157" s="53"/>
      <c r="J157" s="53"/>
      <c r="K157" s="54"/>
      <c r="L157" s="54"/>
      <c r="M157" s="92"/>
    </row>
    <row r="158" spans="1:13" x14ac:dyDescent="0.25">
      <c r="A158" s="96"/>
      <c r="B158" s="54"/>
      <c r="C158" s="54"/>
      <c r="E158" s="97"/>
      <c r="F158" s="53"/>
      <c r="G158" s="53"/>
      <c r="H158" s="53"/>
      <c r="I158" s="53"/>
      <c r="J158" s="53"/>
      <c r="K158" s="54"/>
      <c r="L158" s="54"/>
      <c r="M158" s="92"/>
    </row>
    <row r="159" spans="1:13" x14ac:dyDescent="0.25">
      <c r="A159" s="96"/>
      <c r="B159" s="54"/>
      <c r="C159" s="54"/>
      <c r="E159" s="97"/>
      <c r="F159" s="53"/>
      <c r="G159" s="53"/>
      <c r="H159" s="53"/>
      <c r="I159" s="53"/>
      <c r="J159" s="53"/>
      <c r="K159" s="54"/>
      <c r="L159" s="54"/>
      <c r="M159" s="92"/>
    </row>
    <row r="160" spans="1:13" x14ac:dyDescent="0.25">
      <c r="A160" s="96"/>
      <c r="B160" s="54"/>
      <c r="C160" s="54"/>
      <c r="E160" s="97"/>
      <c r="F160" s="53"/>
      <c r="G160" s="53"/>
      <c r="H160" s="53"/>
      <c r="I160" s="53"/>
      <c r="J160" s="53"/>
      <c r="K160" s="54"/>
      <c r="L160" s="54"/>
      <c r="M160" s="92"/>
    </row>
    <row r="161" spans="1:13" x14ac:dyDescent="0.25">
      <c r="A161" s="96"/>
      <c r="B161" s="54"/>
      <c r="C161" s="54"/>
      <c r="E161" s="97"/>
      <c r="F161" s="53"/>
      <c r="G161" s="53"/>
      <c r="H161" s="53"/>
      <c r="I161" s="53"/>
      <c r="J161" s="53"/>
      <c r="K161" s="54"/>
      <c r="L161" s="54"/>
      <c r="M161" s="92"/>
    </row>
    <row r="162" spans="1:13" x14ac:dyDescent="0.25">
      <c r="A162" s="96"/>
      <c r="B162" s="54"/>
      <c r="C162" s="54"/>
      <c r="E162" s="97"/>
      <c r="F162" s="53"/>
      <c r="G162" s="53"/>
      <c r="H162" s="53"/>
      <c r="I162" s="53"/>
      <c r="J162" s="53"/>
      <c r="K162" s="54"/>
      <c r="L162" s="54"/>
      <c r="M162" s="92"/>
    </row>
    <row r="163" spans="1:13" x14ac:dyDescent="0.25">
      <c r="A163" s="96"/>
      <c r="B163" s="54"/>
      <c r="C163" s="54"/>
      <c r="E163" s="97"/>
      <c r="F163" s="53"/>
      <c r="G163" s="53"/>
      <c r="H163" s="53"/>
      <c r="I163" s="53"/>
      <c r="J163" s="53"/>
      <c r="K163" s="54"/>
      <c r="L163" s="54"/>
      <c r="M163" s="92"/>
    </row>
    <row r="164" spans="1:13" x14ac:dyDescent="0.25">
      <c r="A164" s="96"/>
      <c r="B164" s="54"/>
      <c r="C164" s="54"/>
      <c r="E164" s="97"/>
      <c r="F164" s="53"/>
      <c r="G164" s="53"/>
      <c r="H164" s="53"/>
      <c r="I164" s="53"/>
      <c r="J164" s="53"/>
      <c r="K164" s="54"/>
      <c r="L164" s="54"/>
      <c r="M164" s="92"/>
    </row>
    <row r="165" spans="1:13" x14ac:dyDescent="0.25">
      <c r="A165" s="96"/>
      <c r="B165" s="54"/>
      <c r="C165" s="54"/>
      <c r="E165" s="97"/>
      <c r="F165" s="53"/>
      <c r="G165" s="53"/>
      <c r="H165" s="53"/>
      <c r="I165" s="53"/>
      <c r="J165" s="53"/>
      <c r="K165" s="54"/>
      <c r="L165" s="54"/>
      <c r="M165" s="92"/>
    </row>
    <row r="166" spans="1:13" x14ac:dyDescent="0.25">
      <c r="A166" s="96"/>
      <c r="B166" s="54"/>
      <c r="C166" s="54"/>
      <c r="E166" s="97"/>
      <c r="F166" s="53"/>
      <c r="G166" s="53"/>
      <c r="H166" s="53"/>
      <c r="I166" s="53"/>
      <c r="J166" s="53"/>
      <c r="K166" s="54"/>
      <c r="L166" s="54"/>
      <c r="M166" s="92"/>
    </row>
    <row r="167" spans="1:13" x14ac:dyDescent="0.25">
      <c r="A167" s="96"/>
      <c r="B167" s="54"/>
      <c r="C167" s="54"/>
      <c r="E167" s="97"/>
      <c r="F167" s="53"/>
      <c r="G167" s="53"/>
      <c r="H167" s="53"/>
      <c r="I167" s="53"/>
      <c r="J167" s="53"/>
      <c r="K167" s="54"/>
      <c r="L167" s="54"/>
      <c r="M167" s="92"/>
    </row>
    <row r="168" spans="1:13" x14ac:dyDescent="0.25">
      <c r="A168" s="96"/>
      <c r="B168" s="54"/>
      <c r="C168" s="54"/>
      <c r="E168" s="97"/>
      <c r="F168" s="53"/>
      <c r="G168" s="53"/>
      <c r="H168" s="53"/>
      <c r="I168" s="53"/>
      <c r="J168" s="53"/>
      <c r="K168" s="54"/>
      <c r="L168" s="54"/>
      <c r="M168" s="92"/>
    </row>
    <row r="169" spans="1:13" x14ac:dyDescent="0.25">
      <c r="A169" s="96"/>
      <c r="B169" s="54"/>
      <c r="C169" s="54"/>
      <c r="E169" s="97"/>
      <c r="F169" s="53"/>
      <c r="G169" s="53"/>
      <c r="H169" s="53"/>
      <c r="I169" s="53"/>
      <c r="J169" s="53"/>
      <c r="K169" s="54"/>
      <c r="L169" s="54"/>
      <c r="M169" s="92"/>
    </row>
    <row r="170" spans="1:13" x14ac:dyDescent="0.25">
      <c r="A170" s="96"/>
      <c r="B170" s="54"/>
      <c r="C170" s="54"/>
      <c r="E170" s="97"/>
      <c r="F170" s="53"/>
      <c r="G170" s="53"/>
      <c r="H170" s="53"/>
      <c r="I170" s="53"/>
      <c r="J170" s="53"/>
      <c r="K170" s="54"/>
      <c r="L170" s="54"/>
      <c r="M170" s="92"/>
    </row>
    <row r="171" spans="1:13" x14ac:dyDescent="0.25">
      <c r="A171" s="96"/>
      <c r="B171" s="54"/>
      <c r="C171" s="54"/>
      <c r="E171" s="97"/>
      <c r="F171" s="53"/>
      <c r="G171" s="53"/>
      <c r="H171" s="53"/>
      <c r="I171" s="53"/>
      <c r="J171" s="53"/>
      <c r="K171" s="54"/>
      <c r="L171" s="54"/>
      <c r="M171" s="92"/>
    </row>
    <row r="172" spans="1:13" x14ac:dyDescent="0.25">
      <c r="A172" s="96"/>
      <c r="B172" s="54"/>
      <c r="C172" s="54"/>
      <c r="E172" s="97"/>
      <c r="F172" s="53"/>
      <c r="G172" s="53"/>
      <c r="H172" s="53"/>
      <c r="I172" s="53"/>
      <c r="J172" s="53"/>
      <c r="K172" s="54"/>
      <c r="L172" s="54"/>
      <c r="M172" s="92"/>
    </row>
    <row r="173" spans="1:13" x14ac:dyDescent="0.25">
      <c r="A173" s="96"/>
      <c r="B173" s="54"/>
      <c r="C173" s="54"/>
      <c r="E173" s="97"/>
      <c r="F173" s="53"/>
      <c r="G173" s="53"/>
      <c r="H173" s="53"/>
      <c r="I173" s="53"/>
      <c r="J173" s="53"/>
      <c r="K173" s="54"/>
      <c r="L173" s="54"/>
      <c r="M173" s="92"/>
    </row>
    <row r="174" spans="1:13" x14ac:dyDescent="0.25">
      <c r="A174" s="96"/>
      <c r="B174" s="54"/>
      <c r="C174" s="54"/>
      <c r="E174" s="97"/>
      <c r="F174" s="53"/>
      <c r="G174" s="53"/>
      <c r="H174" s="53"/>
      <c r="I174" s="53"/>
      <c r="J174" s="53"/>
      <c r="K174" s="54"/>
      <c r="L174" s="54"/>
      <c r="M174" s="92"/>
    </row>
    <row r="175" spans="1:13" x14ac:dyDescent="0.25">
      <c r="A175" s="96"/>
      <c r="B175" s="54"/>
      <c r="C175" s="54"/>
      <c r="E175" s="97"/>
      <c r="F175" s="53"/>
      <c r="G175" s="53"/>
      <c r="H175" s="53"/>
      <c r="I175" s="53"/>
      <c r="J175" s="53"/>
      <c r="K175" s="54"/>
      <c r="L175" s="54"/>
      <c r="M175" s="92"/>
    </row>
    <row r="176" spans="1:13" x14ac:dyDescent="0.25">
      <c r="A176" s="96"/>
      <c r="B176" s="54"/>
      <c r="C176" s="54"/>
      <c r="E176" s="97"/>
      <c r="F176" s="53"/>
      <c r="G176" s="53"/>
      <c r="H176" s="53"/>
      <c r="I176" s="53"/>
      <c r="J176" s="53"/>
      <c r="K176" s="54"/>
      <c r="L176" s="54"/>
      <c r="M176" s="92"/>
    </row>
    <row r="177" spans="1:13" x14ac:dyDescent="0.25">
      <c r="A177" s="96"/>
      <c r="B177" s="54"/>
      <c r="C177" s="54"/>
      <c r="E177" s="97"/>
      <c r="F177" s="53"/>
      <c r="G177" s="53"/>
      <c r="H177" s="53"/>
      <c r="I177" s="53"/>
      <c r="J177" s="53"/>
      <c r="K177" s="54"/>
      <c r="L177" s="54"/>
      <c r="M177" s="92"/>
    </row>
    <row r="178" spans="1:13" x14ac:dyDescent="0.25">
      <c r="A178" s="96"/>
      <c r="B178" s="54"/>
      <c r="C178" s="54"/>
      <c r="E178" s="97"/>
      <c r="F178" s="53"/>
      <c r="G178" s="53"/>
      <c r="H178" s="53"/>
      <c r="I178" s="53"/>
      <c r="J178" s="53"/>
      <c r="K178" s="54"/>
      <c r="L178" s="54"/>
      <c r="M178" s="92"/>
    </row>
    <row r="179" spans="1:13" x14ac:dyDescent="0.25">
      <c r="A179" s="96"/>
      <c r="B179" s="54"/>
      <c r="C179" s="54"/>
      <c r="E179" s="97"/>
      <c r="F179" s="53"/>
      <c r="G179" s="53"/>
      <c r="H179" s="53"/>
      <c r="I179" s="53"/>
      <c r="J179" s="53"/>
      <c r="K179" s="54"/>
      <c r="L179" s="54"/>
      <c r="M179" s="92"/>
    </row>
    <row r="180" spans="1:13" x14ac:dyDescent="0.25">
      <c r="A180" s="96"/>
      <c r="B180" s="54"/>
      <c r="C180" s="54"/>
      <c r="E180" s="97"/>
      <c r="F180" s="53"/>
      <c r="G180" s="53"/>
      <c r="H180" s="53"/>
      <c r="I180" s="53"/>
      <c r="J180" s="53"/>
      <c r="K180" s="54"/>
      <c r="L180" s="54"/>
      <c r="M180" s="92"/>
    </row>
    <row r="181" spans="1:13" x14ac:dyDescent="0.25">
      <c r="A181" s="96"/>
      <c r="B181" s="54"/>
      <c r="C181" s="54"/>
      <c r="E181" s="97"/>
      <c r="F181" s="53"/>
      <c r="G181" s="53"/>
      <c r="H181" s="53"/>
      <c r="I181" s="53"/>
      <c r="J181" s="53"/>
      <c r="K181" s="54"/>
      <c r="L181" s="54"/>
      <c r="M181" s="92"/>
    </row>
    <row r="182" spans="1:13" x14ac:dyDescent="0.25">
      <c r="A182" s="96"/>
      <c r="B182" s="54"/>
      <c r="C182" s="54"/>
      <c r="E182" s="97"/>
      <c r="F182" s="53"/>
      <c r="G182" s="53"/>
      <c r="H182" s="53"/>
      <c r="I182" s="53"/>
      <c r="J182" s="53"/>
      <c r="K182" s="54"/>
      <c r="L182" s="54"/>
      <c r="M182" s="92"/>
    </row>
    <row r="183" spans="1:13" x14ac:dyDescent="0.25">
      <c r="A183" s="96"/>
      <c r="B183" s="54"/>
      <c r="C183" s="54"/>
      <c r="E183" s="97"/>
      <c r="F183" s="53"/>
      <c r="G183" s="53"/>
      <c r="H183" s="53"/>
      <c r="I183" s="53"/>
      <c r="J183" s="53"/>
      <c r="K183" s="54"/>
      <c r="L183" s="54"/>
      <c r="M183" s="92"/>
    </row>
    <row r="184" spans="1:13" x14ac:dyDescent="0.25">
      <c r="A184" s="96"/>
      <c r="B184" s="54"/>
      <c r="C184" s="54"/>
      <c r="E184" s="97"/>
      <c r="F184" s="53"/>
      <c r="G184" s="53"/>
      <c r="H184" s="53"/>
      <c r="I184" s="53"/>
      <c r="J184" s="53"/>
      <c r="K184" s="54"/>
      <c r="L184" s="54"/>
      <c r="M184" s="92"/>
    </row>
    <row r="185" spans="1:13" x14ac:dyDescent="0.25">
      <c r="A185" s="96"/>
      <c r="B185" s="54"/>
      <c r="C185" s="54"/>
      <c r="E185" s="97"/>
      <c r="F185" s="53"/>
      <c r="G185" s="53"/>
      <c r="H185" s="53"/>
      <c r="I185" s="53"/>
      <c r="J185" s="53"/>
      <c r="K185" s="54"/>
      <c r="L185" s="54"/>
      <c r="M185" s="92"/>
    </row>
    <row r="186" spans="1:13" x14ac:dyDescent="0.25">
      <c r="A186" s="96"/>
      <c r="B186" s="54"/>
      <c r="C186" s="54"/>
      <c r="E186" s="97"/>
      <c r="F186" s="53"/>
      <c r="G186" s="53"/>
      <c r="H186" s="53"/>
      <c r="I186" s="53"/>
      <c r="J186" s="53"/>
      <c r="K186" s="54"/>
      <c r="L186" s="54"/>
      <c r="M186" s="92"/>
    </row>
    <row r="187" spans="1:13" x14ac:dyDescent="0.25">
      <c r="A187" s="96"/>
      <c r="B187" s="54"/>
      <c r="C187" s="54"/>
      <c r="E187" s="97"/>
      <c r="F187" s="53"/>
      <c r="G187" s="53"/>
      <c r="H187" s="53"/>
      <c r="I187" s="53"/>
      <c r="J187" s="53"/>
      <c r="K187" s="54"/>
      <c r="L187" s="54"/>
      <c r="M187" s="92"/>
    </row>
    <row r="188" spans="1:13" x14ac:dyDescent="0.25">
      <c r="A188" s="96"/>
      <c r="B188" s="54"/>
      <c r="C188" s="54"/>
      <c r="E188" s="97"/>
      <c r="F188" s="53"/>
      <c r="G188" s="53"/>
      <c r="H188" s="53"/>
      <c r="I188" s="53"/>
      <c r="J188" s="53"/>
      <c r="K188" s="54"/>
      <c r="L188" s="54"/>
      <c r="M188" s="92"/>
    </row>
    <row r="189" spans="1:13" x14ac:dyDescent="0.25">
      <c r="A189" s="96"/>
      <c r="B189" s="54"/>
      <c r="C189" s="54"/>
      <c r="E189" s="97"/>
      <c r="F189" s="53"/>
      <c r="G189" s="53"/>
      <c r="H189" s="53"/>
      <c r="I189" s="53"/>
      <c r="J189" s="53"/>
      <c r="K189" s="54"/>
      <c r="L189" s="54"/>
      <c r="M189" s="92"/>
    </row>
    <row r="190" spans="1:13" x14ac:dyDescent="0.25">
      <c r="A190" s="96"/>
      <c r="B190" s="54"/>
      <c r="C190" s="54"/>
      <c r="E190" s="97"/>
      <c r="F190" s="53"/>
      <c r="G190" s="53"/>
      <c r="H190" s="53"/>
      <c r="I190" s="53"/>
      <c r="J190" s="53"/>
      <c r="K190" s="54"/>
      <c r="L190" s="54"/>
      <c r="M190" s="92"/>
    </row>
    <row r="191" spans="1:13" x14ac:dyDescent="0.25">
      <c r="A191" s="96"/>
      <c r="B191" s="54"/>
      <c r="C191" s="54"/>
      <c r="E191" s="97"/>
      <c r="F191" s="53"/>
      <c r="G191" s="53"/>
      <c r="H191" s="53"/>
      <c r="I191" s="53"/>
      <c r="J191" s="53"/>
      <c r="K191" s="54"/>
      <c r="L191" s="54"/>
      <c r="M191" s="92"/>
    </row>
    <row r="192" spans="1:13" x14ac:dyDescent="0.25">
      <c r="A192" s="96"/>
      <c r="B192" s="54"/>
      <c r="C192" s="54"/>
      <c r="E192" s="97"/>
      <c r="F192" s="53"/>
      <c r="G192" s="53"/>
      <c r="H192" s="53"/>
      <c r="I192" s="53"/>
      <c r="J192" s="53"/>
      <c r="K192" s="54"/>
      <c r="L192" s="54"/>
      <c r="M192" s="92"/>
    </row>
    <row r="193" spans="1:13" x14ac:dyDescent="0.25">
      <c r="A193" s="96"/>
      <c r="B193" s="54"/>
      <c r="C193" s="54"/>
      <c r="E193" s="97"/>
      <c r="F193" s="53"/>
      <c r="G193" s="53"/>
      <c r="H193" s="53"/>
      <c r="I193" s="53"/>
      <c r="J193" s="53"/>
      <c r="K193" s="54"/>
      <c r="L193" s="54"/>
      <c r="M193" s="92"/>
    </row>
    <row r="194" spans="1:13" x14ac:dyDescent="0.25">
      <c r="A194" s="96"/>
      <c r="B194" s="54"/>
      <c r="C194" s="54"/>
      <c r="E194" s="97"/>
      <c r="F194" s="53"/>
      <c r="G194" s="53"/>
      <c r="H194" s="53"/>
      <c r="I194" s="53"/>
      <c r="J194" s="53"/>
      <c r="K194" s="54"/>
      <c r="L194" s="54"/>
      <c r="M194" s="92"/>
    </row>
    <row r="195" spans="1:13" x14ac:dyDescent="0.25">
      <c r="A195" s="96"/>
      <c r="B195" s="54"/>
      <c r="C195" s="54"/>
      <c r="E195" s="97"/>
      <c r="F195" s="53"/>
      <c r="G195" s="53"/>
      <c r="H195" s="53"/>
      <c r="I195" s="53"/>
      <c r="J195" s="53"/>
      <c r="K195" s="54"/>
      <c r="L195" s="54"/>
      <c r="M195" s="92"/>
    </row>
    <row r="196" spans="1:13" x14ac:dyDescent="0.25">
      <c r="A196" s="96"/>
      <c r="B196" s="54"/>
      <c r="C196" s="54"/>
      <c r="E196" s="97"/>
      <c r="F196" s="53"/>
      <c r="G196" s="53"/>
      <c r="H196" s="53"/>
      <c r="I196" s="53"/>
      <c r="J196" s="53"/>
      <c r="K196" s="54"/>
      <c r="L196" s="54"/>
      <c r="M196" s="92"/>
    </row>
    <row r="197" spans="1:13" x14ac:dyDescent="0.25">
      <c r="A197" s="96"/>
      <c r="B197" s="54"/>
      <c r="C197" s="54"/>
      <c r="E197" s="97"/>
      <c r="F197" s="53"/>
      <c r="G197" s="53"/>
      <c r="H197" s="53"/>
      <c r="I197" s="53"/>
      <c r="J197" s="53"/>
      <c r="K197" s="54"/>
      <c r="L197" s="54"/>
      <c r="M197" s="92"/>
    </row>
    <row r="198" spans="1:13" x14ac:dyDescent="0.25">
      <c r="A198" s="96"/>
      <c r="B198" s="54"/>
      <c r="C198" s="54"/>
      <c r="E198" s="97"/>
      <c r="F198" s="53"/>
      <c r="G198" s="53"/>
      <c r="H198" s="53"/>
      <c r="I198" s="53"/>
      <c r="J198" s="53"/>
      <c r="K198" s="54"/>
      <c r="L198" s="54"/>
      <c r="M198" s="92"/>
    </row>
    <row r="199" spans="1:13" x14ac:dyDescent="0.25">
      <c r="A199" s="96"/>
      <c r="B199" s="54"/>
      <c r="C199" s="54"/>
      <c r="E199" s="97"/>
      <c r="F199" s="53"/>
      <c r="G199" s="53"/>
      <c r="H199" s="53"/>
      <c r="I199" s="53"/>
      <c r="J199" s="53"/>
      <c r="K199" s="54"/>
      <c r="L199" s="54"/>
      <c r="M199" s="92"/>
    </row>
    <row r="200" spans="1:13" x14ac:dyDescent="0.25">
      <c r="A200" s="96"/>
      <c r="B200" s="54"/>
      <c r="C200" s="54"/>
      <c r="E200" s="97"/>
      <c r="F200" s="53"/>
      <c r="G200" s="53"/>
      <c r="H200" s="53"/>
      <c r="I200" s="53"/>
      <c r="J200" s="53"/>
      <c r="K200" s="54"/>
      <c r="L200" s="54"/>
      <c r="M200" s="92"/>
    </row>
    <row r="201" spans="1:13" x14ac:dyDescent="0.25">
      <c r="A201" s="96"/>
      <c r="B201" s="54"/>
      <c r="C201" s="54"/>
      <c r="E201" s="97"/>
      <c r="F201" s="53"/>
      <c r="G201" s="53"/>
      <c r="H201" s="53"/>
      <c r="I201" s="53"/>
      <c r="J201" s="53"/>
      <c r="K201" s="54"/>
      <c r="L201" s="54"/>
      <c r="M201" s="92"/>
    </row>
    <row r="202" spans="1:13" x14ac:dyDescent="0.25">
      <c r="A202" s="96"/>
      <c r="B202" s="54"/>
      <c r="C202" s="54"/>
      <c r="E202" s="97"/>
      <c r="F202" s="53"/>
      <c r="G202" s="53"/>
      <c r="H202" s="53"/>
      <c r="I202" s="53"/>
      <c r="J202" s="53"/>
      <c r="K202" s="54"/>
      <c r="L202" s="54"/>
      <c r="M202" s="92"/>
    </row>
    <row r="203" spans="1:13" x14ac:dyDescent="0.25">
      <c r="A203" s="96"/>
      <c r="B203" s="54"/>
      <c r="C203" s="54"/>
      <c r="E203" s="97"/>
      <c r="F203" s="53"/>
      <c r="G203" s="53"/>
      <c r="H203" s="53"/>
      <c r="I203" s="53"/>
      <c r="J203" s="53"/>
      <c r="K203" s="54"/>
      <c r="L203" s="54"/>
      <c r="M203" s="92"/>
    </row>
    <row r="204" spans="1:13" x14ac:dyDescent="0.25">
      <c r="A204" s="96"/>
      <c r="B204" s="54"/>
      <c r="C204" s="54"/>
      <c r="E204" s="97"/>
      <c r="F204" s="53"/>
      <c r="G204" s="53"/>
      <c r="H204" s="53"/>
      <c r="I204" s="53"/>
      <c r="J204" s="53"/>
      <c r="K204" s="54"/>
      <c r="L204" s="54"/>
      <c r="M204" s="92"/>
    </row>
    <row r="205" spans="1:13" x14ac:dyDescent="0.25">
      <c r="A205" s="96"/>
      <c r="B205" s="54"/>
      <c r="C205" s="54"/>
      <c r="E205" s="97"/>
      <c r="F205" s="53"/>
      <c r="G205" s="53"/>
      <c r="H205" s="53"/>
      <c r="I205" s="53"/>
      <c r="J205" s="53"/>
      <c r="K205" s="54"/>
      <c r="L205" s="54"/>
      <c r="M205" s="92"/>
    </row>
    <row r="206" spans="1:13" x14ac:dyDescent="0.25">
      <c r="A206" s="96"/>
      <c r="B206" s="54"/>
      <c r="C206" s="54"/>
      <c r="E206" s="97"/>
      <c r="F206" s="53"/>
      <c r="G206" s="53"/>
      <c r="H206" s="53"/>
      <c r="I206" s="53"/>
      <c r="J206" s="53"/>
      <c r="K206" s="54"/>
      <c r="L206" s="54"/>
      <c r="M206" s="92"/>
    </row>
    <row r="207" spans="1:13" x14ac:dyDescent="0.25">
      <c r="A207" s="96"/>
      <c r="B207" s="54"/>
      <c r="C207" s="54"/>
      <c r="E207" s="97"/>
      <c r="F207" s="53"/>
      <c r="G207" s="53"/>
      <c r="H207" s="53"/>
      <c r="I207" s="53"/>
      <c r="J207" s="53"/>
      <c r="K207" s="54"/>
      <c r="L207" s="54"/>
      <c r="M207" s="92"/>
    </row>
    <row r="208" spans="1:13" x14ac:dyDescent="0.25">
      <c r="A208" s="96"/>
      <c r="B208" s="54"/>
      <c r="C208" s="54"/>
      <c r="E208" s="97"/>
      <c r="F208" s="53"/>
      <c r="G208" s="53"/>
      <c r="H208" s="53"/>
      <c r="I208" s="53"/>
      <c r="J208" s="53"/>
      <c r="K208" s="54"/>
      <c r="L208" s="54"/>
      <c r="M208" s="92"/>
    </row>
    <row r="209" spans="1:13" x14ac:dyDescent="0.25">
      <c r="A209" s="96"/>
      <c r="B209" s="54"/>
      <c r="C209" s="54"/>
      <c r="E209" s="97"/>
      <c r="F209" s="53"/>
      <c r="G209" s="53"/>
      <c r="H209" s="53"/>
      <c r="I209" s="53"/>
      <c r="J209" s="53"/>
      <c r="K209" s="54"/>
      <c r="L209" s="54"/>
      <c r="M209" s="92"/>
    </row>
    <row r="210" spans="1:13" x14ac:dyDescent="0.25">
      <c r="A210" s="96"/>
      <c r="B210" s="54"/>
      <c r="C210" s="54"/>
      <c r="E210" s="97"/>
      <c r="F210" s="53"/>
      <c r="G210" s="53"/>
      <c r="H210" s="53"/>
      <c r="I210" s="53"/>
      <c r="J210" s="53"/>
      <c r="K210" s="54"/>
      <c r="L210" s="54"/>
      <c r="M210" s="92"/>
    </row>
    <row r="211" spans="1:13" x14ac:dyDescent="0.25">
      <c r="A211" s="96"/>
      <c r="B211" s="54"/>
      <c r="C211" s="54"/>
      <c r="E211" s="97"/>
      <c r="F211" s="53"/>
      <c r="G211" s="53"/>
      <c r="H211" s="53"/>
      <c r="I211" s="53"/>
      <c r="J211" s="53"/>
      <c r="K211" s="54"/>
      <c r="L211" s="54"/>
      <c r="M211" s="92"/>
    </row>
    <row r="212" spans="1:13" x14ac:dyDescent="0.25">
      <c r="A212" s="96"/>
      <c r="B212" s="54"/>
      <c r="C212" s="54"/>
      <c r="E212" s="97"/>
      <c r="F212" s="53"/>
      <c r="G212" s="53"/>
      <c r="H212" s="53"/>
      <c r="I212" s="53"/>
      <c r="J212" s="53"/>
      <c r="K212" s="54"/>
      <c r="L212" s="54"/>
      <c r="M212" s="92"/>
    </row>
    <row r="213" spans="1:13" x14ac:dyDescent="0.25">
      <c r="A213" s="96"/>
      <c r="B213" s="54"/>
      <c r="C213" s="54"/>
      <c r="E213" s="97"/>
      <c r="F213" s="53"/>
      <c r="G213" s="53"/>
      <c r="H213" s="53"/>
      <c r="I213" s="53"/>
      <c r="J213" s="53"/>
      <c r="K213" s="54"/>
      <c r="L213" s="54"/>
      <c r="M213" s="92"/>
    </row>
    <row r="214" spans="1:13" x14ac:dyDescent="0.25">
      <c r="A214" s="96"/>
      <c r="B214" s="54"/>
      <c r="C214" s="54"/>
      <c r="E214" s="97"/>
      <c r="F214" s="53"/>
      <c r="G214" s="53"/>
      <c r="H214" s="53"/>
      <c r="I214" s="53"/>
      <c r="J214" s="53"/>
      <c r="K214" s="54"/>
      <c r="L214" s="54"/>
      <c r="M214" s="92"/>
    </row>
    <row r="215" spans="1:13" x14ac:dyDescent="0.25">
      <c r="A215" s="96"/>
      <c r="B215" s="54"/>
      <c r="C215" s="54"/>
      <c r="E215" s="97"/>
      <c r="F215" s="53"/>
      <c r="G215" s="53"/>
      <c r="H215" s="53"/>
      <c r="I215" s="53"/>
      <c r="J215" s="53"/>
      <c r="K215" s="54"/>
      <c r="L215" s="54"/>
      <c r="M215" s="92"/>
    </row>
    <row r="216" spans="1:13" x14ac:dyDescent="0.25">
      <c r="A216" s="96"/>
      <c r="B216" s="54"/>
      <c r="C216" s="54"/>
      <c r="E216" s="97"/>
      <c r="F216" s="53"/>
      <c r="G216" s="53"/>
      <c r="H216" s="53"/>
      <c r="I216" s="53"/>
      <c r="J216" s="53"/>
      <c r="K216" s="54"/>
      <c r="L216" s="54"/>
      <c r="M216" s="92"/>
    </row>
    <row r="217" spans="1:13" x14ac:dyDescent="0.25">
      <c r="A217" s="96"/>
      <c r="B217" s="54"/>
      <c r="C217" s="54"/>
      <c r="E217" s="97"/>
      <c r="F217" s="53"/>
      <c r="G217" s="53"/>
      <c r="H217" s="53"/>
      <c r="I217" s="53"/>
      <c r="J217" s="53"/>
      <c r="K217" s="54"/>
      <c r="L217" s="54"/>
      <c r="M217" s="92"/>
    </row>
    <row r="218" spans="1:13" x14ac:dyDescent="0.25">
      <c r="A218" s="96"/>
      <c r="B218" s="54"/>
      <c r="C218" s="54"/>
      <c r="E218" s="97"/>
      <c r="F218" s="53"/>
      <c r="G218" s="53"/>
      <c r="H218" s="53"/>
      <c r="I218" s="53"/>
      <c r="J218" s="53"/>
      <c r="K218" s="54"/>
      <c r="L218" s="54"/>
      <c r="M218" s="92"/>
    </row>
    <row r="219" spans="1:13" x14ac:dyDescent="0.25">
      <c r="A219" s="96"/>
      <c r="B219" s="54"/>
      <c r="C219" s="54"/>
      <c r="E219" s="97"/>
      <c r="F219" s="53"/>
      <c r="G219" s="53"/>
      <c r="H219" s="53"/>
      <c r="I219" s="53"/>
      <c r="J219" s="53"/>
      <c r="K219" s="54"/>
      <c r="L219" s="54"/>
      <c r="M219" s="92"/>
    </row>
    <row r="220" spans="1:13" x14ac:dyDescent="0.25">
      <c r="A220" s="96"/>
      <c r="B220" s="54"/>
      <c r="C220" s="54"/>
      <c r="E220" s="97"/>
      <c r="F220" s="53"/>
      <c r="G220" s="53"/>
      <c r="H220" s="53"/>
      <c r="I220" s="53"/>
      <c r="J220" s="53"/>
      <c r="K220" s="54"/>
      <c r="L220" s="54"/>
      <c r="M220" s="92"/>
    </row>
    <row r="221" spans="1:13" x14ac:dyDescent="0.25">
      <c r="A221" s="96"/>
      <c r="B221" s="54"/>
      <c r="C221" s="54"/>
      <c r="E221" s="97"/>
      <c r="F221" s="53"/>
      <c r="G221" s="53"/>
      <c r="H221" s="53"/>
      <c r="I221" s="53"/>
      <c r="J221" s="53"/>
      <c r="K221" s="54"/>
      <c r="L221" s="54"/>
      <c r="M221" s="92"/>
    </row>
    <row r="222" spans="1:13" x14ac:dyDescent="0.25">
      <c r="A222" s="96"/>
      <c r="B222" s="54"/>
      <c r="C222" s="54"/>
      <c r="E222" s="97"/>
      <c r="F222" s="53"/>
      <c r="G222" s="53"/>
      <c r="H222" s="53"/>
      <c r="I222" s="53"/>
      <c r="J222" s="53"/>
      <c r="K222" s="54"/>
      <c r="L222" s="54"/>
      <c r="M222" s="92"/>
    </row>
    <row r="223" spans="1:13" x14ac:dyDescent="0.25">
      <c r="A223" s="96"/>
      <c r="B223" s="54"/>
      <c r="C223" s="54"/>
      <c r="E223" s="97"/>
      <c r="F223" s="53"/>
      <c r="G223" s="53"/>
      <c r="H223" s="53"/>
      <c r="I223" s="53"/>
      <c r="J223" s="53"/>
      <c r="K223" s="54"/>
      <c r="L223" s="54"/>
      <c r="M223" s="92"/>
    </row>
    <row r="224" spans="1:13" x14ac:dyDescent="0.25">
      <c r="A224" s="96"/>
      <c r="B224" s="54"/>
      <c r="C224" s="54"/>
      <c r="E224" s="97"/>
      <c r="F224" s="53"/>
      <c r="G224" s="53"/>
      <c r="H224" s="53"/>
      <c r="I224" s="53"/>
      <c r="J224" s="53"/>
      <c r="K224" s="54"/>
      <c r="L224" s="54"/>
      <c r="M224" s="92"/>
    </row>
    <row r="225" spans="1:13" x14ac:dyDescent="0.25">
      <c r="A225" s="96"/>
      <c r="B225" s="54"/>
      <c r="C225" s="54"/>
      <c r="E225" s="97"/>
      <c r="F225" s="53"/>
      <c r="G225" s="53"/>
      <c r="H225" s="53"/>
      <c r="I225" s="53"/>
      <c r="J225" s="53"/>
      <c r="K225" s="54"/>
      <c r="L225" s="54"/>
      <c r="M225" s="92"/>
    </row>
    <row r="226" spans="1:13" x14ac:dyDescent="0.25">
      <c r="A226" s="96"/>
      <c r="B226" s="54"/>
      <c r="C226" s="54"/>
      <c r="E226" s="97"/>
      <c r="F226" s="53"/>
      <c r="G226" s="53"/>
      <c r="H226" s="53"/>
      <c r="I226" s="53"/>
      <c r="J226" s="53"/>
      <c r="K226" s="54"/>
      <c r="L226" s="54"/>
      <c r="M226" s="92"/>
    </row>
    <row r="227" spans="1:13" x14ac:dyDescent="0.25">
      <c r="A227" s="96"/>
      <c r="B227" s="54"/>
      <c r="C227" s="54"/>
      <c r="E227" s="97"/>
      <c r="F227" s="53"/>
      <c r="G227" s="53"/>
      <c r="H227" s="53"/>
      <c r="I227" s="53"/>
      <c r="J227" s="53"/>
      <c r="K227" s="54"/>
      <c r="L227" s="54"/>
      <c r="M227" s="92"/>
    </row>
    <row r="228" spans="1:13" x14ac:dyDescent="0.25">
      <c r="A228" s="96"/>
      <c r="B228" s="54"/>
      <c r="C228" s="54"/>
      <c r="E228" s="97"/>
      <c r="F228" s="53"/>
      <c r="G228" s="53"/>
      <c r="H228" s="53"/>
      <c r="I228" s="53"/>
      <c r="J228" s="53"/>
      <c r="K228" s="54"/>
      <c r="L228" s="54"/>
      <c r="M228" s="92"/>
    </row>
    <row r="229" spans="1:13" x14ac:dyDescent="0.25">
      <c r="A229" s="96"/>
      <c r="B229" s="54"/>
      <c r="C229" s="54"/>
      <c r="E229" s="97"/>
      <c r="F229" s="53"/>
      <c r="G229" s="53"/>
      <c r="H229" s="53"/>
      <c r="I229" s="53"/>
      <c r="J229" s="53"/>
      <c r="K229" s="54"/>
      <c r="L229" s="54"/>
      <c r="M229" s="92"/>
    </row>
    <row r="230" spans="1:13" x14ac:dyDescent="0.25">
      <c r="A230" s="96"/>
      <c r="B230" s="54"/>
      <c r="C230" s="54"/>
      <c r="E230" s="97"/>
      <c r="F230" s="53"/>
      <c r="G230" s="53"/>
      <c r="H230" s="53"/>
      <c r="I230" s="53"/>
      <c r="J230" s="53"/>
      <c r="K230" s="54"/>
      <c r="L230" s="54"/>
      <c r="M230" s="92"/>
    </row>
    <row r="231" spans="1:13" x14ac:dyDescent="0.25">
      <c r="A231" s="96"/>
      <c r="B231" s="54"/>
      <c r="C231" s="54"/>
      <c r="E231" s="97"/>
      <c r="F231" s="53"/>
      <c r="G231" s="53"/>
      <c r="H231" s="53"/>
      <c r="I231" s="53"/>
      <c r="J231" s="53"/>
      <c r="K231" s="54"/>
      <c r="L231" s="54"/>
      <c r="M231" s="92"/>
    </row>
    <row r="232" spans="1:13" x14ac:dyDescent="0.25">
      <c r="A232" s="96"/>
      <c r="B232" s="54"/>
      <c r="C232" s="54"/>
      <c r="E232" s="97"/>
      <c r="F232" s="53"/>
      <c r="G232" s="53"/>
      <c r="H232" s="53"/>
      <c r="I232" s="53"/>
      <c r="J232" s="53"/>
      <c r="K232" s="54"/>
      <c r="L232" s="54"/>
      <c r="M232" s="92"/>
    </row>
    <row r="233" spans="1:13" x14ac:dyDescent="0.25">
      <c r="A233" s="96"/>
      <c r="B233" s="54"/>
      <c r="C233" s="54"/>
      <c r="E233" s="97"/>
      <c r="F233" s="53"/>
      <c r="G233" s="53"/>
      <c r="H233" s="53"/>
      <c r="I233" s="53"/>
      <c r="J233" s="53"/>
      <c r="K233" s="54"/>
      <c r="L233" s="54"/>
      <c r="M233" s="92"/>
    </row>
    <row r="234" spans="1:13" x14ac:dyDescent="0.25">
      <c r="A234" s="96"/>
      <c r="B234" s="54"/>
      <c r="C234" s="54"/>
      <c r="E234" s="97"/>
      <c r="F234" s="53"/>
      <c r="G234" s="53"/>
      <c r="H234" s="53"/>
      <c r="I234" s="53"/>
      <c r="J234" s="53"/>
      <c r="K234" s="54"/>
      <c r="L234" s="54"/>
      <c r="M234" s="92"/>
    </row>
    <row r="235" spans="1:13" x14ac:dyDescent="0.25">
      <c r="A235" s="96"/>
      <c r="B235" s="54"/>
      <c r="C235" s="54"/>
      <c r="E235" s="97"/>
      <c r="F235" s="53"/>
      <c r="G235" s="53"/>
      <c r="H235" s="53"/>
      <c r="I235" s="53"/>
      <c r="J235" s="53"/>
      <c r="K235" s="54"/>
      <c r="L235" s="54"/>
      <c r="M235" s="92"/>
    </row>
    <row r="236" spans="1:13" x14ac:dyDescent="0.25">
      <c r="A236" s="96"/>
      <c r="B236" s="54"/>
      <c r="C236" s="54"/>
      <c r="E236" s="97"/>
      <c r="F236" s="53"/>
      <c r="G236" s="53"/>
      <c r="H236" s="53"/>
      <c r="I236" s="53"/>
      <c r="J236" s="53"/>
      <c r="K236" s="54"/>
      <c r="L236" s="54"/>
      <c r="M236" s="92"/>
    </row>
    <row r="237" spans="1:13" x14ac:dyDescent="0.25">
      <c r="A237" s="96"/>
      <c r="B237" s="54"/>
      <c r="C237" s="54"/>
      <c r="E237" s="97"/>
      <c r="F237" s="53"/>
      <c r="G237" s="53"/>
      <c r="H237" s="53"/>
      <c r="I237" s="53"/>
      <c r="J237" s="53"/>
      <c r="K237" s="54"/>
      <c r="L237" s="54"/>
      <c r="M237" s="92"/>
    </row>
    <row r="238" spans="1:13" x14ac:dyDescent="0.25">
      <c r="A238" s="96"/>
      <c r="B238" s="54"/>
      <c r="C238" s="54"/>
      <c r="E238" s="97"/>
      <c r="F238" s="53"/>
      <c r="G238" s="53"/>
      <c r="H238" s="53"/>
      <c r="I238" s="53"/>
      <c r="J238" s="53"/>
      <c r="K238" s="54"/>
      <c r="L238" s="54"/>
      <c r="M238" s="92"/>
    </row>
    <row r="239" spans="1:13" x14ac:dyDescent="0.25">
      <c r="A239" s="96"/>
      <c r="B239" s="54"/>
      <c r="C239" s="54"/>
      <c r="E239" s="97"/>
      <c r="F239" s="53"/>
      <c r="G239" s="53"/>
      <c r="H239" s="53"/>
      <c r="I239" s="53"/>
      <c r="J239" s="53"/>
      <c r="K239" s="54"/>
      <c r="L239" s="54"/>
      <c r="M239" s="92"/>
    </row>
    <row r="240" spans="1:13" x14ac:dyDescent="0.25">
      <c r="A240" s="96"/>
      <c r="B240" s="54"/>
      <c r="C240" s="54"/>
      <c r="E240" s="97"/>
      <c r="F240" s="53"/>
      <c r="G240" s="53"/>
      <c r="H240" s="53"/>
      <c r="I240" s="53"/>
      <c r="J240" s="53"/>
      <c r="K240" s="54"/>
      <c r="L240" s="54"/>
      <c r="M240" s="92"/>
    </row>
    <row r="241" spans="1:13" x14ac:dyDescent="0.25">
      <c r="A241" s="96"/>
      <c r="B241" s="54"/>
      <c r="C241" s="54"/>
      <c r="E241" s="97"/>
      <c r="F241" s="53"/>
      <c r="G241" s="53"/>
      <c r="H241" s="53"/>
      <c r="I241" s="53"/>
      <c r="J241" s="53"/>
      <c r="K241" s="54"/>
      <c r="L241" s="54"/>
      <c r="M241" s="92"/>
    </row>
    <row r="242" spans="1:13" x14ac:dyDescent="0.25">
      <c r="A242" s="96"/>
      <c r="B242" s="54"/>
      <c r="C242" s="54"/>
      <c r="E242" s="97"/>
      <c r="F242" s="53"/>
      <c r="G242" s="53"/>
      <c r="H242" s="53"/>
      <c r="I242" s="53"/>
      <c r="J242" s="53"/>
      <c r="K242" s="54"/>
      <c r="L242" s="54"/>
      <c r="M242" s="92"/>
    </row>
    <row r="243" spans="1:13" x14ac:dyDescent="0.25">
      <c r="A243" s="96"/>
      <c r="B243" s="54"/>
      <c r="C243" s="54"/>
      <c r="E243" s="97"/>
      <c r="F243" s="53"/>
      <c r="G243" s="53"/>
      <c r="H243" s="53"/>
      <c r="I243" s="53"/>
      <c r="J243" s="53"/>
      <c r="K243" s="54"/>
      <c r="L243" s="54"/>
      <c r="M243" s="92"/>
    </row>
    <row r="244" spans="1:13" x14ac:dyDescent="0.25">
      <c r="A244" s="96"/>
      <c r="B244" s="54"/>
      <c r="C244" s="54"/>
      <c r="E244" s="97"/>
      <c r="F244" s="53"/>
      <c r="G244" s="53"/>
      <c r="H244" s="53"/>
      <c r="I244" s="53"/>
      <c r="J244" s="53"/>
      <c r="K244" s="54"/>
      <c r="L244" s="54"/>
      <c r="M244" s="92"/>
    </row>
    <row r="245" spans="1:13" x14ac:dyDescent="0.25">
      <c r="A245" s="96"/>
      <c r="B245" s="54"/>
      <c r="C245" s="54"/>
      <c r="E245" s="97"/>
      <c r="F245" s="53"/>
      <c r="G245" s="53"/>
      <c r="H245" s="53"/>
      <c r="I245" s="53"/>
      <c r="J245" s="53"/>
      <c r="K245" s="54"/>
      <c r="L245" s="54"/>
      <c r="M245" s="92"/>
    </row>
    <row r="246" spans="1:13" x14ac:dyDescent="0.25">
      <c r="A246" s="96"/>
      <c r="B246" s="54"/>
      <c r="C246" s="54"/>
      <c r="E246" s="97"/>
      <c r="F246" s="53"/>
      <c r="G246" s="53"/>
      <c r="H246" s="53"/>
      <c r="I246" s="53"/>
      <c r="J246" s="53"/>
      <c r="K246" s="54"/>
      <c r="L246" s="54"/>
      <c r="M246" s="92"/>
    </row>
    <row r="247" spans="1:13" x14ac:dyDescent="0.25">
      <c r="A247" s="96"/>
      <c r="B247" s="54"/>
      <c r="C247" s="54"/>
      <c r="E247" s="97"/>
      <c r="F247" s="53"/>
      <c r="G247" s="53"/>
      <c r="H247" s="53"/>
      <c r="I247" s="53"/>
      <c r="J247" s="53"/>
      <c r="K247" s="54"/>
      <c r="L247" s="54"/>
      <c r="M247" s="92"/>
    </row>
    <row r="248" spans="1:13" x14ac:dyDescent="0.25">
      <c r="A248" s="96"/>
      <c r="B248" s="54"/>
      <c r="C248" s="54"/>
      <c r="E248" s="97"/>
      <c r="F248" s="53"/>
      <c r="G248" s="53"/>
      <c r="H248" s="53"/>
      <c r="I248" s="53"/>
      <c r="J248" s="53"/>
      <c r="K248" s="54"/>
      <c r="L248" s="54"/>
      <c r="M248" s="92"/>
    </row>
    <row r="249" spans="1:13" x14ac:dyDescent="0.25">
      <c r="A249" s="96"/>
      <c r="B249" s="54"/>
      <c r="C249" s="54"/>
      <c r="E249" s="97"/>
      <c r="F249" s="53"/>
      <c r="G249" s="53"/>
      <c r="H249" s="53"/>
      <c r="I249" s="53"/>
      <c r="J249" s="53"/>
      <c r="K249" s="54"/>
      <c r="L249" s="54"/>
      <c r="M249" s="92"/>
    </row>
    <row r="250" spans="1:13" x14ac:dyDescent="0.25">
      <c r="A250" s="96"/>
      <c r="B250" s="54"/>
      <c r="C250" s="54"/>
      <c r="E250" s="97"/>
      <c r="F250" s="53"/>
      <c r="G250" s="53"/>
      <c r="H250" s="53"/>
      <c r="I250" s="53"/>
      <c r="J250" s="53"/>
      <c r="K250" s="54"/>
      <c r="L250" s="54"/>
      <c r="M250" s="92"/>
    </row>
    <row r="251" spans="1:13" x14ac:dyDescent="0.25">
      <c r="A251" s="96"/>
      <c r="B251" s="54"/>
      <c r="C251" s="54"/>
      <c r="E251" s="97"/>
      <c r="F251" s="53"/>
      <c r="G251" s="53"/>
      <c r="H251" s="53"/>
      <c r="I251" s="53"/>
      <c r="J251" s="53"/>
      <c r="K251" s="54"/>
      <c r="L251" s="54"/>
      <c r="M251" s="92"/>
    </row>
    <row r="252" spans="1:13" x14ac:dyDescent="0.25">
      <c r="A252" s="96"/>
      <c r="B252" s="54"/>
      <c r="C252" s="54"/>
      <c r="E252" s="97"/>
      <c r="F252" s="53"/>
      <c r="G252" s="53"/>
      <c r="H252" s="53"/>
      <c r="I252" s="53"/>
      <c r="J252" s="53"/>
      <c r="K252" s="54"/>
      <c r="L252" s="54"/>
      <c r="M252" s="92"/>
    </row>
    <row r="253" spans="1:13" x14ac:dyDescent="0.25">
      <c r="A253" s="96"/>
      <c r="B253" s="54"/>
      <c r="C253" s="54"/>
      <c r="E253" s="97"/>
      <c r="F253" s="53"/>
      <c r="G253" s="53"/>
      <c r="H253" s="53"/>
      <c r="I253" s="53"/>
      <c r="J253" s="53"/>
      <c r="K253" s="54"/>
      <c r="L253" s="54"/>
      <c r="M253" s="92"/>
    </row>
    <row r="254" spans="1:13" x14ac:dyDescent="0.25">
      <c r="A254" s="96"/>
      <c r="B254" s="54"/>
      <c r="C254" s="54"/>
      <c r="E254" s="97"/>
      <c r="F254" s="53"/>
      <c r="G254" s="53"/>
      <c r="H254" s="53"/>
      <c r="I254" s="53"/>
      <c r="J254" s="53"/>
      <c r="K254" s="54"/>
      <c r="L254" s="54"/>
      <c r="M254" s="92"/>
    </row>
    <row r="255" spans="1:13" x14ac:dyDescent="0.25">
      <c r="A255" s="96"/>
      <c r="B255" s="54"/>
      <c r="C255" s="54"/>
      <c r="E255" s="97"/>
      <c r="F255" s="53"/>
      <c r="G255" s="53"/>
      <c r="H255" s="53"/>
      <c r="I255" s="53"/>
      <c r="J255" s="53"/>
      <c r="K255" s="54"/>
      <c r="L255" s="54"/>
      <c r="M255" s="92"/>
    </row>
    <row r="256" spans="1:13" x14ac:dyDescent="0.25">
      <c r="A256" s="96"/>
      <c r="B256" s="54"/>
      <c r="C256" s="54"/>
      <c r="E256" s="97"/>
      <c r="F256" s="53"/>
      <c r="G256" s="53"/>
      <c r="H256" s="53"/>
      <c r="I256" s="53"/>
      <c r="J256" s="53"/>
      <c r="K256" s="54"/>
      <c r="L256" s="54"/>
      <c r="M256" s="92"/>
    </row>
    <row r="257" spans="1:13" x14ac:dyDescent="0.25">
      <c r="A257" s="96"/>
      <c r="B257" s="54"/>
      <c r="C257" s="54"/>
      <c r="E257" s="97"/>
      <c r="F257" s="53"/>
      <c r="G257" s="53"/>
      <c r="H257" s="53"/>
      <c r="I257" s="53"/>
      <c r="J257" s="53"/>
      <c r="K257" s="54"/>
      <c r="L257" s="54"/>
      <c r="M257" s="92"/>
    </row>
    <row r="258" spans="1:13" x14ac:dyDescent="0.25">
      <c r="A258" s="96"/>
      <c r="B258" s="54"/>
      <c r="C258" s="54"/>
      <c r="E258" s="97"/>
      <c r="F258" s="53"/>
      <c r="G258" s="53"/>
      <c r="H258" s="53"/>
      <c r="I258" s="53"/>
      <c r="J258" s="53"/>
      <c r="K258" s="54"/>
      <c r="L258" s="54"/>
      <c r="M258" s="92"/>
    </row>
    <row r="259" spans="1:13" x14ac:dyDescent="0.25">
      <c r="A259" s="96"/>
      <c r="B259" s="54"/>
      <c r="C259" s="54"/>
      <c r="E259" s="97"/>
      <c r="F259" s="53"/>
      <c r="G259" s="53"/>
      <c r="H259" s="53"/>
      <c r="I259" s="53"/>
      <c r="J259" s="53"/>
      <c r="K259" s="54"/>
      <c r="L259" s="54"/>
      <c r="M259" s="92"/>
    </row>
    <row r="260" spans="1:13" x14ac:dyDescent="0.25">
      <c r="A260" s="96"/>
      <c r="B260" s="54"/>
      <c r="C260" s="54"/>
      <c r="E260" s="97"/>
      <c r="F260" s="53"/>
      <c r="G260" s="53"/>
      <c r="H260" s="53"/>
      <c r="I260" s="53"/>
      <c r="J260" s="53"/>
      <c r="K260" s="54"/>
      <c r="L260" s="54"/>
      <c r="M260" s="92"/>
    </row>
    <row r="261" spans="1:13" x14ac:dyDescent="0.25">
      <c r="A261" s="96"/>
      <c r="B261" s="54"/>
      <c r="C261" s="54"/>
      <c r="E261" s="97"/>
      <c r="F261" s="53"/>
      <c r="G261" s="53"/>
      <c r="H261" s="53"/>
      <c r="I261" s="53"/>
      <c r="J261" s="53"/>
      <c r="K261" s="54"/>
      <c r="L261" s="54"/>
      <c r="M261" s="92"/>
    </row>
    <row r="262" spans="1:13" x14ac:dyDescent="0.25">
      <c r="A262" s="96"/>
      <c r="B262" s="54"/>
      <c r="C262" s="54"/>
      <c r="E262" s="97"/>
      <c r="F262" s="53"/>
      <c r="G262" s="53"/>
      <c r="H262" s="53"/>
      <c r="I262" s="53"/>
      <c r="J262" s="53"/>
      <c r="K262" s="54"/>
      <c r="L262" s="54"/>
      <c r="M262" s="92"/>
    </row>
    <row r="263" spans="1:13" x14ac:dyDescent="0.25">
      <c r="A263" s="96"/>
      <c r="B263" s="54"/>
      <c r="C263" s="54"/>
      <c r="E263" s="97"/>
      <c r="F263" s="53"/>
      <c r="G263" s="53"/>
      <c r="H263" s="53"/>
      <c r="I263" s="53"/>
      <c r="J263" s="53"/>
      <c r="K263" s="54"/>
      <c r="L263" s="54"/>
      <c r="M263" s="92"/>
    </row>
    <row r="264" spans="1:13" x14ac:dyDescent="0.25">
      <c r="A264" s="96"/>
      <c r="B264" s="54"/>
      <c r="C264" s="54"/>
      <c r="E264" s="97"/>
      <c r="F264" s="53"/>
      <c r="G264" s="53"/>
      <c r="H264" s="53"/>
      <c r="I264" s="53"/>
      <c r="J264" s="53"/>
      <c r="K264" s="54"/>
      <c r="L264" s="54"/>
      <c r="M264" s="92"/>
    </row>
    <row r="265" spans="1:13" x14ac:dyDescent="0.25">
      <c r="A265" s="96"/>
      <c r="B265" s="54"/>
      <c r="C265" s="54"/>
      <c r="E265" s="97"/>
      <c r="F265" s="53"/>
      <c r="G265" s="53"/>
      <c r="H265" s="53"/>
      <c r="I265" s="53"/>
      <c r="J265" s="53"/>
      <c r="K265" s="54"/>
      <c r="L265" s="54"/>
      <c r="M265" s="92"/>
    </row>
    <row r="266" spans="1:13" x14ac:dyDescent="0.25">
      <c r="A266" s="96"/>
      <c r="B266" s="54"/>
      <c r="C266" s="54"/>
      <c r="E266" s="97"/>
      <c r="F266" s="53"/>
      <c r="G266" s="53"/>
      <c r="H266" s="53"/>
      <c r="I266" s="53"/>
      <c r="J266" s="53"/>
      <c r="K266" s="54"/>
      <c r="L266" s="54"/>
      <c r="M266" s="92"/>
    </row>
    <row r="267" spans="1:13" x14ac:dyDescent="0.25">
      <c r="A267" s="96"/>
      <c r="B267" s="54"/>
      <c r="C267" s="54"/>
      <c r="E267" s="97"/>
      <c r="F267" s="53"/>
      <c r="G267" s="53"/>
      <c r="H267" s="53"/>
      <c r="I267" s="53"/>
      <c r="J267" s="53"/>
      <c r="K267" s="54"/>
      <c r="L267" s="54"/>
      <c r="M267" s="92"/>
    </row>
    <row r="268" spans="1:13" x14ac:dyDescent="0.25">
      <c r="A268" s="96"/>
      <c r="B268" s="54"/>
      <c r="C268" s="54"/>
      <c r="E268" s="97"/>
      <c r="F268" s="53"/>
      <c r="G268" s="53"/>
      <c r="H268" s="53"/>
      <c r="I268" s="53"/>
      <c r="J268" s="53"/>
      <c r="K268" s="54"/>
      <c r="L268" s="54"/>
      <c r="M268" s="92"/>
    </row>
    <row r="269" spans="1:13" x14ac:dyDescent="0.25">
      <c r="A269" s="96"/>
      <c r="B269" s="54"/>
      <c r="C269" s="54"/>
      <c r="E269" s="97"/>
      <c r="F269" s="53"/>
      <c r="G269" s="53"/>
      <c r="H269" s="53"/>
      <c r="I269" s="53"/>
      <c r="J269" s="53"/>
      <c r="K269" s="54"/>
      <c r="L269" s="54"/>
      <c r="M269" s="92"/>
    </row>
    <row r="270" spans="1:13" x14ac:dyDescent="0.25">
      <c r="A270" s="96"/>
      <c r="B270" s="54"/>
      <c r="C270" s="54"/>
      <c r="E270" s="97"/>
      <c r="F270" s="53"/>
      <c r="G270" s="53"/>
      <c r="H270" s="53"/>
      <c r="I270" s="53"/>
      <c r="J270" s="53"/>
      <c r="K270" s="54"/>
      <c r="L270" s="54"/>
      <c r="M270" s="92"/>
    </row>
    <row r="271" spans="1:13" x14ac:dyDescent="0.25">
      <c r="A271" s="96"/>
      <c r="B271" s="54"/>
      <c r="C271" s="54"/>
      <c r="E271" s="97"/>
      <c r="F271" s="53"/>
      <c r="G271" s="53"/>
      <c r="H271" s="53"/>
      <c r="I271" s="53"/>
      <c r="J271" s="53"/>
      <c r="K271" s="54"/>
      <c r="L271" s="54"/>
      <c r="M271" s="92"/>
    </row>
    <row r="272" spans="1:13" x14ac:dyDescent="0.25">
      <c r="A272" s="96"/>
      <c r="B272" s="54"/>
      <c r="C272" s="54"/>
      <c r="E272" s="97"/>
      <c r="F272" s="53"/>
      <c r="G272" s="53"/>
      <c r="H272" s="53"/>
      <c r="I272" s="53"/>
      <c r="J272" s="53"/>
      <c r="K272" s="54"/>
      <c r="L272" s="54"/>
      <c r="M272" s="92"/>
    </row>
    <row r="273" spans="1:13" x14ac:dyDescent="0.25">
      <c r="A273" s="96"/>
      <c r="B273" s="54"/>
      <c r="C273" s="54"/>
      <c r="E273" s="97"/>
      <c r="F273" s="53"/>
      <c r="G273" s="53"/>
      <c r="H273" s="53"/>
      <c r="I273" s="53"/>
      <c r="J273" s="53"/>
      <c r="K273" s="54"/>
      <c r="L273" s="54"/>
      <c r="M273" s="92"/>
    </row>
    <row r="274" spans="1:13" x14ac:dyDescent="0.25">
      <c r="A274" s="96"/>
      <c r="B274" s="54"/>
      <c r="C274" s="54"/>
      <c r="E274" s="97"/>
      <c r="F274" s="53"/>
      <c r="G274" s="53"/>
      <c r="H274" s="53"/>
      <c r="I274" s="53"/>
      <c r="J274" s="53"/>
      <c r="K274" s="54"/>
      <c r="L274" s="54"/>
      <c r="M274" s="92"/>
    </row>
    <row r="275" spans="1:13" x14ac:dyDescent="0.25">
      <c r="A275" s="96"/>
      <c r="B275" s="54"/>
      <c r="C275" s="54"/>
      <c r="E275" s="97"/>
      <c r="F275" s="53"/>
      <c r="G275" s="53"/>
      <c r="H275" s="53"/>
      <c r="I275" s="53"/>
      <c r="J275" s="53"/>
      <c r="K275" s="54"/>
      <c r="L275" s="54"/>
      <c r="M275" s="92"/>
    </row>
    <row r="276" spans="1:13" x14ac:dyDescent="0.25">
      <c r="A276" s="96"/>
      <c r="B276" s="54"/>
      <c r="C276" s="54"/>
      <c r="E276" s="97"/>
      <c r="F276" s="53"/>
      <c r="G276" s="53"/>
      <c r="H276" s="53"/>
      <c r="I276" s="53"/>
      <c r="J276" s="53"/>
      <c r="K276" s="54"/>
      <c r="L276" s="54"/>
      <c r="M276" s="92"/>
    </row>
    <row r="277" spans="1:13" x14ac:dyDescent="0.25">
      <c r="A277" s="96"/>
      <c r="B277" s="54"/>
      <c r="C277" s="54"/>
      <c r="E277" s="97"/>
      <c r="F277" s="53"/>
      <c r="G277" s="53"/>
      <c r="H277" s="53"/>
      <c r="I277" s="53"/>
      <c r="J277" s="53"/>
      <c r="K277" s="54"/>
      <c r="L277" s="54"/>
      <c r="M277" s="92"/>
    </row>
    <row r="278" spans="1:13" x14ac:dyDescent="0.25">
      <c r="A278" s="96"/>
      <c r="B278" s="54"/>
      <c r="C278" s="54"/>
      <c r="E278" s="97"/>
      <c r="F278" s="53"/>
      <c r="G278" s="53"/>
      <c r="H278" s="53"/>
      <c r="I278" s="53"/>
      <c r="J278" s="53"/>
      <c r="K278" s="54"/>
      <c r="L278" s="54"/>
      <c r="M278" s="92"/>
    </row>
    <row r="279" spans="1:13" x14ac:dyDescent="0.25">
      <c r="A279" s="96"/>
      <c r="B279" s="54"/>
      <c r="C279" s="54"/>
      <c r="E279" s="97"/>
      <c r="F279" s="53"/>
      <c r="G279" s="53"/>
      <c r="H279" s="53"/>
      <c r="I279" s="53"/>
      <c r="J279" s="53"/>
      <c r="K279" s="54"/>
      <c r="L279" s="54"/>
      <c r="M279" s="92"/>
    </row>
    <row r="280" spans="1:13" x14ac:dyDescent="0.25">
      <c r="A280" s="96"/>
      <c r="B280" s="54"/>
      <c r="C280" s="54"/>
      <c r="E280" s="97"/>
      <c r="F280" s="53"/>
      <c r="G280" s="53"/>
      <c r="H280" s="53"/>
      <c r="I280" s="53"/>
      <c r="J280" s="53"/>
      <c r="K280" s="54"/>
      <c r="L280" s="54"/>
      <c r="M280" s="92"/>
    </row>
    <row r="281" spans="1:13" x14ac:dyDescent="0.25">
      <c r="A281" s="96"/>
      <c r="B281" s="54"/>
      <c r="C281" s="54"/>
      <c r="E281" s="97"/>
      <c r="F281" s="53"/>
      <c r="G281" s="53"/>
      <c r="H281" s="53"/>
      <c r="I281" s="53"/>
      <c r="J281" s="53"/>
      <c r="K281" s="54"/>
      <c r="L281" s="54"/>
      <c r="M281" s="92"/>
    </row>
    <row r="282" spans="1:13" x14ac:dyDescent="0.25">
      <c r="A282" s="96"/>
      <c r="B282" s="54"/>
      <c r="C282" s="54"/>
      <c r="E282" s="97"/>
      <c r="F282" s="53"/>
      <c r="G282" s="53"/>
      <c r="H282" s="53"/>
      <c r="I282" s="53"/>
      <c r="J282" s="53"/>
      <c r="K282" s="54"/>
      <c r="L282" s="54"/>
      <c r="M282" s="92"/>
    </row>
    <row r="283" spans="1:13" x14ac:dyDescent="0.25">
      <c r="A283" s="96"/>
      <c r="B283" s="54"/>
      <c r="C283" s="54"/>
      <c r="E283" s="97"/>
      <c r="F283" s="53"/>
      <c r="G283" s="53"/>
      <c r="H283" s="53"/>
      <c r="I283" s="53"/>
      <c r="J283" s="53"/>
      <c r="K283" s="54"/>
      <c r="L283" s="54"/>
      <c r="M283" s="92"/>
    </row>
    <row r="284" spans="1:13" x14ac:dyDescent="0.25">
      <c r="A284" s="96"/>
      <c r="B284" s="54"/>
      <c r="C284" s="54"/>
      <c r="E284" s="97"/>
      <c r="F284" s="53"/>
      <c r="G284" s="53"/>
      <c r="H284" s="53"/>
      <c r="I284" s="53"/>
      <c r="J284" s="53"/>
      <c r="K284" s="54"/>
      <c r="L284" s="54"/>
      <c r="M284" s="92"/>
    </row>
    <row r="285" spans="1:13" x14ac:dyDescent="0.25">
      <c r="A285" s="96"/>
      <c r="B285" s="54"/>
      <c r="C285" s="54"/>
      <c r="E285" s="97"/>
      <c r="F285" s="53"/>
      <c r="G285" s="53"/>
      <c r="H285" s="53"/>
      <c r="I285" s="53"/>
      <c r="J285" s="53"/>
      <c r="K285" s="54"/>
      <c r="L285" s="54"/>
      <c r="M285" s="92"/>
    </row>
    <row r="286" spans="1:13" x14ac:dyDescent="0.25">
      <c r="A286" s="96"/>
      <c r="B286" s="54"/>
      <c r="C286" s="54"/>
      <c r="E286" s="97"/>
      <c r="F286" s="53"/>
      <c r="G286" s="53"/>
      <c r="H286" s="53"/>
      <c r="I286" s="53"/>
      <c r="J286" s="53"/>
      <c r="K286" s="54"/>
      <c r="L286" s="54"/>
      <c r="M286" s="92"/>
    </row>
    <row r="287" spans="1:13" x14ac:dyDescent="0.25">
      <c r="A287" s="96"/>
      <c r="B287" s="54"/>
      <c r="C287" s="54"/>
      <c r="E287" s="97"/>
      <c r="F287" s="53"/>
      <c r="G287" s="53"/>
      <c r="H287" s="53"/>
      <c r="I287" s="53"/>
      <c r="J287" s="53"/>
      <c r="K287" s="54"/>
      <c r="L287" s="54"/>
      <c r="M287" s="92"/>
    </row>
    <row r="288" spans="1:13" x14ac:dyDescent="0.25">
      <c r="A288" s="96"/>
      <c r="B288" s="54"/>
      <c r="C288" s="54"/>
      <c r="E288" s="97"/>
      <c r="F288" s="53"/>
      <c r="G288" s="53"/>
      <c r="H288" s="53"/>
      <c r="I288" s="53"/>
      <c r="J288" s="53"/>
      <c r="K288" s="54"/>
      <c r="L288" s="54"/>
      <c r="M288" s="92"/>
    </row>
    <row r="289" spans="1:15" x14ac:dyDescent="0.25">
      <c r="A289" s="96"/>
      <c r="B289" s="54"/>
      <c r="C289" s="54"/>
      <c r="E289" s="97"/>
      <c r="F289" s="53"/>
      <c r="G289" s="53"/>
      <c r="H289" s="53"/>
      <c r="I289" s="53"/>
      <c r="J289" s="53"/>
      <c r="K289" s="54"/>
      <c r="L289" s="54"/>
      <c r="M289" s="92"/>
    </row>
    <row r="290" spans="1:15" x14ac:dyDescent="0.25">
      <c r="A290" s="96"/>
      <c r="B290" s="54"/>
      <c r="C290" s="54"/>
      <c r="E290" s="97"/>
      <c r="F290" s="53"/>
      <c r="G290" s="53"/>
      <c r="H290" s="53"/>
      <c r="I290" s="53"/>
      <c r="J290" s="53"/>
      <c r="K290" s="54"/>
      <c r="L290" s="54"/>
      <c r="M290" s="92"/>
    </row>
    <row r="291" spans="1:15" x14ac:dyDescent="0.25">
      <c r="A291" s="96"/>
      <c r="B291" s="54"/>
      <c r="C291" s="54"/>
      <c r="E291" s="97"/>
      <c r="F291" s="53"/>
      <c r="G291" s="53"/>
      <c r="H291" s="53"/>
      <c r="I291" s="53"/>
      <c r="J291" s="53"/>
      <c r="K291" s="54"/>
      <c r="L291" s="54"/>
      <c r="M291" s="92"/>
    </row>
    <row r="292" spans="1:15" x14ac:dyDescent="0.25">
      <c r="A292" s="96"/>
      <c r="B292" s="54"/>
      <c r="C292" s="54"/>
      <c r="E292" s="97"/>
      <c r="F292" s="53"/>
      <c r="G292" s="53"/>
      <c r="H292" s="53"/>
      <c r="I292" s="53"/>
      <c r="J292" s="53"/>
      <c r="K292" s="54"/>
      <c r="L292" s="54"/>
      <c r="M292" s="92"/>
    </row>
    <row r="293" spans="1:15" x14ac:dyDescent="0.25">
      <c r="A293" s="96"/>
      <c r="B293" s="54"/>
      <c r="C293" s="54"/>
      <c r="E293" s="97"/>
      <c r="F293" s="53"/>
      <c r="G293" s="53"/>
      <c r="H293" s="53"/>
      <c r="I293" s="53"/>
      <c r="J293" s="53"/>
      <c r="K293" s="54"/>
      <c r="L293" s="54"/>
      <c r="M293" s="92"/>
    </row>
    <row r="294" spans="1:15" x14ac:dyDescent="0.25">
      <c r="A294" s="96"/>
      <c r="B294" s="54"/>
      <c r="C294" s="54"/>
      <c r="E294" s="97"/>
      <c r="F294" s="53"/>
      <c r="G294" s="53"/>
      <c r="H294" s="53"/>
      <c r="I294" s="53"/>
      <c r="J294" s="53"/>
      <c r="K294" s="54"/>
      <c r="L294" s="54"/>
      <c r="M294" s="92"/>
    </row>
    <row r="295" spans="1:15" x14ac:dyDescent="0.25">
      <c r="A295" s="96"/>
      <c r="B295" s="54"/>
      <c r="C295" s="54"/>
      <c r="E295" s="97"/>
      <c r="F295" s="53"/>
      <c r="G295" s="53"/>
      <c r="H295" s="53"/>
      <c r="I295" s="53"/>
      <c r="J295" s="53"/>
      <c r="K295" s="54"/>
      <c r="L295" s="54"/>
      <c r="M295" s="92"/>
    </row>
    <row r="296" spans="1:15" x14ac:dyDescent="0.25">
      <c r="A296" s="96"/>
      <c r="B296" s="54"/>
      <c r="C296" s="54"/>
      <c r="E296" s="97"/>
      <c r="F296" s="53"/>
      <c r="G296" s="53"/>
      <c r="H296" s="53"/>
      <c r="I296" s="53"/>
      <c r="J296" s="53"/>
      <c r="K296" s="54"/>
      <c r="L296" s="54"/>
      <c r="M296" s="92"/>
    </row>
    <row r="297" spans="1:15" x14ac:dyDescent="0.25">
      <c r="A297" s="96"/>
      <c r="B297" s="54"/>
      <c r="C297" s="54"/>
      <c r="E297" s="97"/>
      <c r="F297" s="53"/>
      <c r="G297" s="53"/>
      <c r="H297" s="53"/>
      <c r="I297" s="53"/>
      <c r="J297" s="53"/>
      <c r="K297" s="54"/>
      <c r="L297" s="54"/>
      <c r="M297" s="92"/>
    </row>
    <row r="298" spans="1:15" x14ac:dyDescent="0.25">
      <c r="A298" s="96"/>
      <c r="B298" s="54"/>
      <c r="C298" s="54"/>
      <c r="E298" s="97"/>
      <c r="F298" s="53"/>
      <c r="G298" s="53"/>
      <c r="H298" s="53"/>
      <c r="I298" s="53"/>
      <c r="J298" s="53"/>
      <c r="K298" s="54"/>
      <c r="L298" s="54"/>
      <c r="M298" s="92"/>
    </row>
    <row r="299" spans="1:15" x14ac:dyDescent="0.25">
      <c r="A299" s="96"/>
      <c r="B299" s="54"/>
      <c r="C299" s="54"/>
      <c r="E299" s="97"/>
      <c r="F299" s="53"/>
      <c r="G299" s="53"/>
      <c r="H299" s="53"/>
      <c r="I299" s="53"/>
      <c r="J299" s="53"/>
      <c r="K299" s="54"/>
      <c r="L299" s="54"/>
      <c r="M299" s="92"/>
      <c r="N299" s="92"/>
      <c r="O299" s="92"/>
    </row>
    <row r="300" spans="1:15" x14ac:dyDescent="0.25">
      <c r="A300" s="96"/>
      <c r="B300" s="54"/>
      <c r="C300" s="54"/>
      <c r="E300" s="97"/>
      <c r="F300" s="53"/>
      <c r="G300" s="53"/>
      <c r="H300" s="53"/>
      <c r="I300" s="53"/>
      <c r="J300" s="53"/>
      <c r="K300" s="54"/>
      <c r="L300" s="54"/>
      <c r="M300" s="92"/>
      <c r="N300" s="92"/>
      <c r="O300" s="92"/>
    </row>
    <row r="301" spans="1:15" x14ac:dyDescent="0.25">
      <c r="A301" s="96"/>
      <c r="B301" s="54"/>
      <c r="C301" s="54"/>
      <c r="E301" s="97"/>
      <c r="F301" s="53"/>
      <c r="G301" s="53"/>
      <c r="H301" s="53"/>
      <c r="I301" s="53"/>
      <c r="J301" s="53"/>
      <c r="K301" s="54"/>
      <c r="L301" s="54"/>
      <c r="M301" s="92"/>
      <c r="N301" s="92"/>
      <c r="O301" s="92"/>
    </row>
    <row r="302" spans="1:15" x14ac:dyDescent="0.25">
      <c r="A302" s="96"/>
      <c r="B302" s="54"/>
      <c r="C302" s="54"/>
      <c r="E302" s="97"/>
      <c r="F302" s="53"/>
      <c r="G302" s="53"/>
      <c r="H302" s="53"/>
      <c r="I302" s="53"/>
      <c r="J302" s="53"/>
      <c r="K302" s="54"/>
      <c r="L302" s="54"/>
      <c r="M302" s="92"/>
      <c r="N302" s="92"/>
      <c r="O302" s="92"/>
    </row>
    <row r="303" spans="1:15" x14ac:dyDescent="0.25">
      <c r="A303" s="96"/>
      <c r="B303" s="54"/>
      <c r="C303" s="54"/>
      <c r="E303" s="97"/>
      <c r="F303" s="53"/>
      <c r="G303" s="53"/>
      <c r="H303" s="53"/>
      <c r="I303" s="53"/>
      <c r="J303" s="53"/>
      <c r="K303" s="54"/>
      <c r="L303" s="54"/>
      <c r="M303" s="92"/>
      <c r="N303" s="92"/>
      <c r="O303" s="92"/>
    </row>
    <row r="304" spans="1:15" x14ac:dyDescent="0.25">
      <c r="A304" s="96"/>
      <c r="B304" s="54"/>
      <c r="C304" s="54"/>
      <c r="E304" s="97"/>
      <c r="F304" s="53"/>
      <c r="G304" s="53"/>
      <c r="H304" s="53"/>
      <c r="I304" s="53"/>
      <c r="J304" s="53"/>
      <c r="K304" s="54"/>
      <c r="L304" s="54"/>
      <c r="M304" s="92"/>
      <c r="N304" s="92"/>
      <c r="O304" s="92"/>
    </row>
    <row r="305" spans="1:15" x14ac:dyDescent="0.25">
      <c r="A305" s="96"/>
      <c r="B305" s="54"/>
      <c r="C305" s="54"/>
      <c r="E305" s="97"/>
      <c r="F305" s="53"/>
      <c r="G305" s="53"/>
      <c r="H305" s="53"/>
      <c r="I305" s="53"/>
      <c r="J305" s="53"/>
      <c r="K305" s="54"/>
      <c r="L305" s="54"/>
      <c r="M305" s="92"/>
      <c r="N305" s="92"/>
      <c r="O305" s="92"/>
    </row>
    <row r="306" spans="1:15" x14ac:dyDescent="0.25">
      <c r="A306" s="96"/>
      <c r="B306" s="54"/>
      <c r="C306" s="54"/>
      <c r="E306" s="97"/>
      <c r="F306" s="53"/>
      <c r="G306" s="53"/>
      <c r="H306" s="53"/>
      <c r="I306" s="53"/>
      <c r="J306" s="53"/>
      <c r="K306" s="54"/>
      <c r="L306" s="54"/>
      <c r="M306" s="92"/>
      <c r="N306" s="92"/>
      <c r="O306" s="92"/>
    </row>
    <row r="307" spans="1:15" x14ac:dyDescent="0.25">
      <c r="A307" s="96"/>
      <c r="B307" s="54"/>
      <c r="C307" s="54"/>
      <c r="E307" s="97"/>
      <c r="F307" s="53"/>
      <c r="G307" s="53"/>
      <c r="H307" s="53"/>
      <c r="I307" s="53"/>
      <c r="J307" s="53"/>
      <c r="K307" s="54"/>
      <c r="L307" s="54"/>
      <c r="M307" s="92"/>
      <c r="N307" s="92"/>
      <c r="O307" s="92"/>
    </row>
    <row r="308" spans="1:15" x14ac:dyDescent="0.25">
      <c r="A308" s="96"/>
      <c r="B308" s="54"/>
      <c r="C308" s="54"/>
      <c r="E308" s="97"/>
      <c r="F308" s="53"/>
      <c r="G308" s="53"/>
      <c r="H308" s="53"/>
      <c r="I308" s="53"/>
      <c r="J308" s="53"/>
      <c r="K308" s="54"/>
      <c r="L308" s="54"/>
      <c r="M308" s="92"/>
      <c r="N308" s="92"/>
      <c r="O308" s="92"/>
    </row>
    <row r="309" spans="1:15" x14ac:dyDescent="0.25">
      <c r="A309" s="96"/>
      <c r="B309" s="54"/>
      <c r="C309" s="54"/>
      <c r="E309" s="97"/>
      <c r="F309" s="53"/>
      <c r="G309" s="53"/>
      <c r="H309" s="53"/>
      <c r="I309" s="53"/>
      <c r="J309" s="53"/>
      <c r="K309" s="54"/>
      <c r="L309" s="54"/>
      <c r="M309" s="92"/>
      <c r="N309" s="92"/>
      <c r="O309" s="92"/>
    </row>
    <row r="310" spans="1:15" x14ac:dyDescent="0.25">
      <c r="A310" s="96"/>
      <c r="B310" s="54"/>
      <c r="C310" s="54"/>
      <c r="E310" s="97"/>
      <c r="F310" s="53"/>
      <c r="G310" s="53"/>
      <c r="H310" s="53"/>
      <c r="I310" s="53"/>
      <c r="J310" s="53"/>
      <c r="K310" s="54"/>
      <c r="L310" s="54"/>
      <c r="M310" s="92"/>
      <c r="N310" s="92"/>
      <c r="O310" s="92"/>
    </row>
    <row r="311" spans="1:15" x14ac:dyDescent="0.25">
      <c r="A311" s="96"/>
      <c r="B311" s="54"/>
      <c r="C311" s="54"/>
      <c r="E311" s="97"/>
      <c r="F311" s="53"/>
      <c r="G311" s="53"/>
      <c r="H311" s="53"/>
      <c r="I311" s="53"/>
      <c r="J311" s="53"/>
      <c r="K311" s="54"/>
      <c r="L311" s="54"/>
      <c r="M311" s="92"/>
      <c r="N311" s="92"/>
      <c r="O311" s="92"/>
    </row>
    <row r="312" spans="1:15" x14ac:dyDescent="0.25">
      <c r="A312" s="96"/>
      <c r="B312" s="54"/>
      <c r="C312" s="54"/>
      <c r="E312" s="97"/>
      <c r="F312" s="53"/>
      <c r="G312" s="53"/>
      <c r="H312" s="53"/>
      <c r="I312" s="53"/>
      <c r="J312" s="53"/>
      <c r="K312" s="54"/>
      <c r="L312" s="54"/>
      <c r="M312" s="92"/>
      <c r="N312" s="92"/>
      <c r="O312" s="92"/>
    </row>
    <row r="313" spans="1:15" x14ac:dyDescent="0.25">
      <c r="A313" s="96"/>
      <c r="B313" s="54"/>
      <c r="C313" s="54"/>
      <c r="E313" s="97"/>
      <c r="F313" s="53"/>
      <c r="G313" s="53"/>
      <c r="H313" s="53"/>
      <c r="I313" s="53"/>
      <c r="J313" s="53"/>
      <c r="K313" s="54"/>
      <c r="L313" s="54"/>
      <c r="M313" s="92"/>
      <c r="N313" s="92"/>
      <c r="O313" s="92"/>
    </row>
    <row r="314" spans="1:15" x14ac:dyDescent="0.25">
      <c r="A314" s="96"/>
      <c r="B314" s="54"/>
      <c r="C314" s="54"/>
      <c r="E314" s="97"/>
      <c r="F314" s="53"/>
      <c r="G314" s="53"/>
      <c r="H314" s="53"/>
      <c r="I314" s="53"/>
      <c r="J314" s="53"/>
      <c r="K314" s="54"/>
      <c r="L314" s="54"/>
      <c r="M314" s="92"/>
      <c r="N314" s="92"/>
      <c r="O314" s="92"/>
    </row>
    <row r="315" spans="1:15" x14ac:dyDescent="0.25">
      <c r="A315" s="96"/>
      <c r="B315" s="54"/>
      <c r="C315" s="54"/>
      <c r="E315" s="97"/>
      <c r="F315" s="53"/>
      <c r="G315" s="53"/>
      <c r="H315" s="53"/>
      <c r="I315" s="53"/>
      <c r="J315" s="53"/>
      <c r="K315" s="54"/>
      <c r="L315" s="54"/>
      <c r="M315" s="92"/>
      <c r="N315" s="92"/>
      <c r="O315" s="92"/>
    </row>
    <row r="316" spans="1:15" x14ac:dyDescent="0.25">
      <c r="A316" s="96"/>
      <c r="B316" s="54"/>
      <c r="C316" s="54"/>
      <c r="E316" s="97"/>
      <c r="F316" s="53"/>
      <c r="G316" s="53"/>
      <c r="H316" s="53"/>
      <c r="I316" s="53"/>
      <c r="J316" s="53"/>
      <c r="K316" s="54"/>
      <c r="L316" s="54"/>
      <c r="M316" s="92"/>
      <c r="N316" s="92"/>
      <c r="O316" s="92"/>
    </row>
    <row r="317" spans="1:15" x14ac:dyDescent="0.25">
      <c r="A317" s="96"/>
      <c r="B317" s="54"/>
      <c r="C317" s="54"/>
      <c r="E317" s="97"/>
      <c r="F317" s="53"/>
      <c r="G317" s="53"/>
      <c r="H317" s="53"/>
      <c r="I317" s="53"/>
      <c r="J317" s="53"/>
      <c r="K317" s="54"/>
      <c r="L317" s="54"/>
      <c r="M317" s="92"/>
      <c r="N317" s="92"/>
      <c r="O317" s="92"/>
    </row>
    <row r="318" spans="1:15" x14ac:dyDescent="0.25">
      <c r="A318" s="96"/>
      <c r="B318" s="54"/>
      <c r="C318" s="54"/>
      <c r="E318" s="97"/>
      <c r="F318" s="53"/>
      <c r="G318" s="53"/>
      <c r="H318" s="53"/>
      <c r="I318" s="53"/>
      <c r="J318" s="53"/>
      <c r="K318" s="54"/>
      <c r="L318" s="54"/>
      <c r="M318" s="92"/>
      <c r="N318" s="92"/>
      <c r="O318" s="92"/>
    </row>
    <row r="319" spans="1:15" x14ac:dyDescent="0.25">
      <c r="A319" s="96"/>
      <c r="B319" s="54"/>
      <c r="C319" s="54"/>
      <c r="E319" s="97"/>
      <c r="F319" s="53"/>
      <c r="G319" s="53"/>
      <c r="H319" s="53"/>
      <c r="I319" s="53"/>
      <c r="J319" s="53"/>
      <c r="K319" s="54"/>
      <c r="L319" s="54"/>
      <c r="M319" s="92"/>
      <c r="N319" s="92"/>
      <c r="O319" s="92"/>
    </row>
    <row r="320" spans="1:15" x14ac:dyDescent="0.25">
      <c r="A320" s="96"/>
      <c r="B320" s="54"/>
      <c r="C320" s="54"/>
      <c r="E320" s="97"/>
      <c r="F320" s="53"/>
      <c r="G320" s="53"/>
      <c r="H320" s="53"/>
      <c r="I320" s="53"/>
      <c r="J320" s="53"/>
      <c r="K320" s="54"/>
      <c r="L320" s="54"/>
      <c r="M320" s="92"/>
      <c r="N320" s="92"/>
      <c r="O320" s="92"/>
    </row>
    <row r="321" spans="1:15" x14ac:dyDescent="0.25">
      <c r="A321" s="96"/>
      <c r="B321" s="54"/>
      <c r="C321" s="54"/>
      <c r="E321" s="97"/>
      <c r="F321" s="53"/>
      <c r="G321" s="53"/>
      <c r="H321" s="53"/>
      <c r="I321" s="53"/>
      <c r="J321" s="53"/>
      <c r="K321" s="54"/>
      <c r="L321" s="54"/>
      <c r="M321" s="92"/>
      <c r="N321" s="92"/>
      <c r="O321" s="92"/>
    </row>
    <row r="322" spans="1:15" x14ac:dyDescent="0.25">
      <c r="A322" s="96"/>
      <c r="B322" s="54"/>
      <c r="C322" s="54"/>
      <c r="E322" s="97"/>
      <c r="F322" s="53"/>
      <c r="G322" s="53"/>
      <c r="H322" s="53"/>
      <c r="I322" s="53"/>
      <c r="J322" s="53"/>
      <c r="K322" s="54"/>
      <c r="L322" s="54"/>
      <c r="M322" s="92"/>
      <c r="N322" s="92"/>
      <c r="O322" s="92"/>
    </row>
    <row r="323" spans="1:15" x14ac:dyDescent="0.25">
      <c r="A323" s="96"/>
      <c r="B323" s="54"/>
      <c r="C323" s="54"/>
      <c r="E323" s="97"/>
      <c r="F323" s="53"/>
      <c r="G323" s="53"/>
      <c r="H323" s="53"/>
      <c r="I323" s="53"/>
      <c r="J323" s="53"/>
      <c r="K323" s="54"/>
      <c r="L323" s="54"/>
      <c r="M323" s="92"/>
      <c r="N323" s="92"/>
      <c r="O323" s="92"/>
    </row>
    <row r="324" spans="1:15" x14ac:dyDescent="0.25">
      <c r="A324" s="96"/>
      <c r="B324" s="54"/>
      <c r="C324" s="54"/>
      <c r="E324" s="97"/>
      <c r="F324" s="53"/>
      <c r="G324" s="53"/>
      <c r="H324" s="53"/>
      <c r="I324" s="53"/>
      <c r="J324" s="53"/>
      <c r="K324" s="54"/>
      <c r="L324" s="54"/>
      <c r="M324" s="92"/>
      <c r="N324" s="92"/>
      <c r="O324" s="92"/>
    </row>
    <row r="325" spans="1:15" x14ac:dyDescent="0.25">
      <c r="A325" s="96"/>
      <c r="B325" s="54"/>
      <c r="C325" s="54"/>
      <c r="E325" s="97"/>
      <c r="F325" s="53"/>
      <c r="G325" s="53"/>
      <c r="H325" s="53"/>
      <c r="I325" s="53"/>
      <c r="J325" s="53"/>
      <c r="K325" s="54"/>
      <c r="L325" s="54"/>
      <c r="M325" s="92"/>
      <c r="N325" s="92"/>
      <c r="O325" s="92"/>
    </row>
    <row r="326" spans="1:15" x14ac:dyDescent="0.25">
      <c r="A326" s="96"/>
      <c r="B326" s="54"/>
      <c r="C326" s="54"/>
      <c r="E326" s="97"/>
      <c r="F326" s="53"/>
      <c r="G326" s="53"/>
      <c r="H326" s="53"/>
      <c r="I326" s="53"/>
      <c r="J326" s="53"/>
      <c r="K326" s="54"/>
      <c r="L326" s="54"/>
      <c r="M326" s="92"/>
      <c r="N326" s="92"/>
      <c r="O326" s="92"/>
    </row>
    <row r="327" spans="1:15" x14ac:dyDescent="0.25">
      <c r="A327" s="96"/>
      <c r="B327" s="54"/>
      <c r="C327" s="54"/>
      <c r="E327" s="97"/>
      <c r="F327" s="53"/>
      <c r="G327" s="53"/>
      <c r="H327" s="53"/>
      <c r="I327" s="53"/>
      <c r="J327" s="53"/>
      <c r="K327" s="54"/>
      <c r="L327" s="54"/>
      <c r="M327" s="92"/>
      <c r="N327" s="92"/>
      <c r="O327" s="92"/>
    </row>
    <row r="328" spans="1:15" x14ac:dyDescent="0.25">
      <c r="A328" s="96"/>
      <c r="B328" s="54"/>
      <c r="C328" s="54"/>
      <c r="E328" s="97"/>
      <c r="F328" s="53"/>
      <c r="G328" s="53"/>
      <c r="H328" s="53"/>
      <c r="I328" s="53"/>
      <c r="J328" s="53"/>
      <c r="K328" s="54"/>
      <c r="L328" s="54"/>
      <c r="M328" s="92"/>
      <c r="N328" s="92"/>
      <c r="O328" s="92"/>
    </row>
    <row r="329" spans="1:15" x14ac:dyDescent="0.25">
      <c r="A329" s="96"/>
      <c r="B329" s="54"/>
      <c r="C329" s="54"/>
      <c r="E329" s="97"/>
      <c r="F329" s="53"/>
      <c r="G329" s="53"/>
      <c r="H329" s="53"/>
      <c r="I329" s="53"/>
      <c r="J329" s="53"/>
      <c r="K329" s="54"/>
      <c r="L329" s="54"/>
      <c r="M329" s="92"/>
      <c r="N329" s="92"/>
      <c r="O329" s="92"/>
    </row>
    <row r="330" spans="1:15" x14ac:dyDescent="0.25">
      <c r="A330" s="96"/>
      <c r="B330" s="54"/>
      <c r="C330" s="54"/>
      <c r="E330" s="97"/>
      <c r="F330" s="53"/>
      <c r="G330" s="53"/>
      <c r="H330" s="53"/>
      <c r="I330" s="53"/>
      <c r="J330" s="53"/>
      <c r="K330" s="54"/>
      <c r="L330" s="54"/>
      <c r="M330" s="92"/>
      <c r="N330" s="92"/>
      <c r="O330" s="92"/>
    </row>
    <row r="331" spans="1:15" x14ac:dyDescent="0.25">
      <c r="A331" s="96"/>
      <c r="B331" s="54"/>
      <c r="C331" s="54"/>
      <c r="E331" s="97"/>
      <c r="F331" s="53"/>
      <c r="G331" s="53"/>
      <c r="H331" s="53"/>
      <c r="I331" s="53"/>
      <c r="J331" s="53"/>
      <c r="K331" s="54"/>
      <c r="L331" s="54"/>
      <c r="M331" s="92"/>
      <c r="N331" s="92"/>
      <c r="O331" s="92"/>
    </row>
    <row r="332" spans="1:15" x14ac:dyDescent="0.25">
      <c r="A332" s="96"/>
      <c r="B332" s="54"/>
      <c r="C332" s="54"/>
      <c r="E332" s="97"/>
      <c r="F332" s="53"/>
      <c r="G332" s="53"/>
      <c r="H332" s="53"/>
      <c r="I332" s="53"/>
      <c r="J332" s="53"/>
      <c r="K332" s="54"/>
      <c r="L332" s="54"/>
      <c r="M332" s="92"/>
      <c r="N332" s="92"/>
      <c r="O332" s="92"/>
    </row>
    <row r="333" spans="1:15" x14ac:dyDescent="0.25">
      <c r="A333" s="96"/>
      <c r="B333" s="54"/>
      <c r="C333" s="54"/>
      <c r="E333" s="97"/>
      <c r="F333" s="53"/>
      <c r="G333" s="53"/>
      <c r="H333" s="53"/>
      <c r="I333" s="53"/>
      <c r="J333" s="53"/>
      <c r="K333" s="54"/>
      <c r="L333" s="54"/>
      <c r="M333" s="92"/>
      <c r="N333" s="92"/>
      <c r="O333" s="92"/>
    </row>
    <row r="334" spans="1:15" x14ac:dyDescent="0.25">
      <c r="A334" s="96"/>
      <c r="B334" s="54"/>
      <c r="C334" s="54"/>
      <c r="E334" s="97"/>
      <c r="F334" s="53"/>
      <c r="G334" s="53"/>
      <c r="H334" s="53"/>
      <c r="I334" s="53"/>
      <c r="J334" s="53"/>
      <c r="K334" s="54"/>
      <c r="L334" s="54"/>
      <c r="M334" s="92"/>
      <c r="N334" s="92"/>
      <c r="O334" s="92"/>
    </row>
    <row r="335" spans="1:15" x14ac:dyDescent="0.25">
      <c r="A335" s="96"/>
      <c r="B335" s="54"/>
      <c r="C335" s="54"/>
      <c r="E335" s="97"/>
      <c r="F335" s="53"/>
      <c r="G335" s="53"/>
      <c r="H335" s="53"/>
      <c r="I335" s="53"/>
      <c r="J335" s="53"/>
      <c r="K335" s="54"/>
      <c r="L335" s="54"/>
      <c r="M335" s="92"/>
      <c r="N335" s="92"/>
      <c r="O335" s="92"/>
    </row>
    <row r="336" spans="1:15" x14ac:dyDescent="0.25">
      <c r="A336" s="96"/>
      <c r="B336" s="54"/>
      <c r="C336" s="54"/>
      <c r="E336" s="97"/>
      <c r="F336" s="53"/>
      <c r="G336" s="53"/>
      <c r="H336" s="53"/>
      <c r="I336" s="53"/>
      <c r="J336" s="53"/>
      <c r="K336" s="54"/>
      <c r="L336" s="54"/>
      <c r="M336" s="92"/>
      <c r="N336" s="92"/>
      <c r="O336" s="92"/>
    </row>
    <row r="337" spans="1:15" x14ac:dyDescent="0.25">
      <c r="A337" s="96"/>
      <c r="B337" s="54"/>
      <c r="C337" s="54"/>
      <c r="E337" s="97"/>
      <c r="F337" s="53"/>
      <c r="G337" s="53"/>
      <c r="H337" s="53"/>
      <c r="I337" s="53"/>
      <c r="J337" s="53"/>
      <c r="K337" s="54"/>
      <c r="L337" s="54"/>
      <c r="M337" s="92"/>
      <c r="N337" s="92"/>
      <c r="O337" s="92"/>
    </row>
    <row r="338" spans="1:15" x14ac:dyDescent="0.25">
      <c r="A338" s="96"/>
      <c r="B338" s="54"/>
      <c r="C338" s="54"/>
      <c r="E338" s="97"/>
      <c r="F338" s="53"/>
      <c r="G338" s="53"/>
      <c r="H338" s="53"/>
      <c r="I338" s="53"/>
      <c r="J338" s="53"/>
      <c r="K338" s="54"/>
      <c r="L338" s="54"/>
      <c r="M338" s="92"/>
      <c r="N338" s="92"/>
      <c r="O338" s="92"/>
    </row>
    <row r="339" spans="1:15" x14ac:dyDescent="0.25">
      <c r="A339" s="96"/>
      <c r="B339" s="54"/>
      <c r="C339" s="54"/>
      <c r="E339" s="97"/>
      <c r="F339" s="53"/>
      <c r="G339" s="53"/>
      <c r="H339" s="53"/>
      <c r="I339" s="53"/>
      <c r="J339" s="53"/>
      <c r="K339" s="54"/>
      <c r="L339" s="54"/>
      <c r="M339" s="92"/>
      <c r="N339" s="92"/>
      <c r="O339" s="92"/>
    </row>
    <row r="340" spans="1:15" x14ac:dyDescent="0.25">
      <c r="A340" s="96"/>
      <c r="B340" s="54"/>
      <c r="C340" s="54"/>
      <c r="E340" s="97"/>
      <c r="F340" s="53"/>
      <c r="G340" s="53"/>
      <c r="H340" s="53"/>
      <c r="I340" s="53"/>
      <c r="J340" s="53"/>
      <c r="K340" s="54"/>
      <c r="L340" s="54"/>
      <c r="M340" s="92"/>
      <c r="N340" s="92"/>
      <c r="O340" s="92"/>
    </row>
    <row r="341" spans="1:15" x14ac:dyDescent="0.25">
      <c r="A341" s="96"/>
      <c r="B341" s="54"/>
      <c r="C341" s="54"/>
      <c r="E341" s="97"/>
      <c r="F341" s="53"/>
      <c r="G341" s="53"/>
      <c r="H341" s="53"/>
      <c r="I341" s="53"/>
      <c r="J341" s="53"/>
      <c r="K341" s="54"/>
      <c r="L341" s="54"/>
      <c r="M341" s="92"/>
      <c r="N341" s="92"/>
      <c r="O341" s="92"/>
    </row>
    <row r="342" spans="1:15" x14ac:dyDescent="0.25">
      <c r="A342" s="96"/>
      <c r="B342" s="54"/>
      <c r="C342" s="54"/>
      <c r="E342" s="97"/>
      <c r="F342" s="53"/>
      <c r="G342" s="53"/>
      <c r="H342" s="53"/>
      <c r="I342" s="53"/>
      <c r="J342" s="53"/>
      <c r="K342" s="54"/>
      <c r="L342" s="54"/>
      <c r="M342" s="92"/>
      <c r="N342" s="92"/>
      <c r="O342" s="92"/>
    </row>
    <row r="343" spans="1:15" x14ac:dyDescent="0.25">
      <c r="A343" s="96"/>
      <c r="B343" s="54"/>
      <c r="C343" s="54"/>
      <c r="E343" s="97"/>
      <c r="F343" s="53"/>
      <c r="G343" s="53"/>
      <c r="H343" s="53"/>
      <c r="I343" s="53"/>
      <c r="J343" s="53"/>
      <c r="K343" s="54"/>
      <c r="L343" s="54"/>
      <c r="M343" s="92"/>
      <c r="N343" s="92"/>
      <c r="O343" s="92"/>
    </row>
    <row r="344" spans="1:15" x14ac:dyDescent="0.25">
      <c r="A344" s="96"/>
      <c r="B344" s="54"/>
      <c r="C344" s="54"/>
      <c r="E344" s="97"/>
      <c r="F344" s="53"/>
      <c r="G344" s="53"/>
      <c r="H344" s="53"/>
      <c r="I344" s="53"/>
      <c r="J344" s="53"/>
      <c r="K344" s="54"/>
      <c r="L344" s="54"/>
      <c r="M344" s="92"/>
      <c r="N344" s="92"/>
      <c r="O344" s="92"/>
    </row>
    <row r="345" spans="1:15" x14ac:dyDescent="0.25">
      <c r="A345" s="96"/>
      <c r="B345" s="54"/>
      <c r="C345" s="54"/>
      <c r="E345" s="97"/>
      <c r="F345" s="53"/>
      <c r="G345" s="53"/>
      <c r="H345" s="53"/>
      <c r="I345" s="53"/>
      <c r="J345" s="53"/>
      <c r="K345" s="54"/>
      <c r="L345" s="54"/>
      <c r="M345" s="92"/>
      <c r="N345" s="92"/>
      <c r="O345" s="92"/>
    </row>
    <row r="346" spans="1:15" x14ac:dyDescent="0.25">
      <c r="A346" s="96"/>
      <c r="B346" s="54"/>
      <c r="C346" s="54"/>
      <c r="E346" s="97"/>
      <c r="F346" s="53"/>
      <c r="G346" s="53"/>
      <c r="H346" s="53"/>
      <c r="I346" s="53"/>
      <c r="J346" s="53"/>
      <c r="K346" s="54"/>
      <c r="L346" s="54"/>
      <c r="M346" s="92"/>
      <c r="N346" s="92"/>
      <c r="O346" s="92"/>
    </row>
    <row r="347" spans="1:15" x14ac:dyDescent="0.25">
      <c r="A347" s="96"/>
      <c r="B347" s="54"/>
      <c r="C347" s="54"/>
      <c r="E347" s="97"/>
      <c r="F347" s="53"/>
      <c r="G347" s="53"/>
      <c r="H347" s="53"/>
      <c r="I347" s="53"/>
      <c r="J347" s="53"/>
      <c r="K347" s="54"/>
      <c r="L347" s="54"/>
      <c r="M347" s="92"/>
      <c r="N347" s="92"/>
      <c r="O347" s="92"/>
    </row>
    <row r="348" spans="1:15" x14ac:dyDescent="0.25">
      <c r="A348" s="96"/>
      <c r="B348" s="54"/>
      <c r="C348" s="54"/>
      <c r="E348" s="97"/>
      <c r="F348" s="53"/>
      <c r="G348" s="53"/>
      <c r="H348" s="53"/>
      <c r="I348" s="53"/>
      <c r="J348" s="53"/>
      <c r="K348" s="54"/>
      <c r="L348" s="54"/>
      <c r="M348" s="92"/>
      <c r="N348" s="92"/>
      <c r="O348" s="92"/>
    </row>
    <row r="349" spans="1:15" x14ac:dyDescent="0.25">
      <c r="A349" s="96"/>
      <c r="B349" s="54"/>
      <c r="C349" s="54"/>
      <c r="E349" s="97"/>
      <c r="F349" s="53"/>
      <c r="G349" s="53"/>
      <c r="H349" s="53"/>
      <c r="I349" s="53"/>
      <c r="J349" s="53"/>
      <c r="K349" s="54"/>
      <c r="L349" s="54"/>
      <c r="M349" s="92"/>
      <c r="N349" s="92"/>
      <c r="O349" s="92"/>
    </row>
    <row r="350" spans="1:15" x14ac:dyDescent="0.25">
      <c r="A350" s="96"/>
      <c r="B350" s="54"/>
      <c r="C350" s="54"/>
      <c r="E350" s="97"/>
      <c r="F350" s="53"/>
      <c r="G350" s="53"/>
      <c r="H350" s="53"/>
      <c r="I350" s="53"/>
      <c r="J350" s="53"/>
      <c r="K350" s="54"/>
      <c r="L350" s="54"/>
      <c r="M350" s="92"/>
      <c r="N350" s="92"/>
      <c r="O350" s="92"/>
    </row>
    <row r="351" spans="1:15" x14ac:dyDescent="0.25">
      <c r="A351" s="96"/>
      <c r="B351" s="54"/>
      <c r="C351" s="54"/>
      <c r="E351" s="97"/>
      <c r="F351" s="53"/>
      <c r="G351" s="53"/>
      <c r="H351" s="53"/>
      <c r="I351" s="53"/>
      <c r="J351" s="53"/>
      <c r="K351" s="54"/>
      <c r="L351" s="54"/>
      <c r="M351" s="92"/>
      <c r="N351" s="92"/>
      <c r="O351" s="92"/>
    </row>
    <row r="352" spans="1:15" x14ac:dyDescent="0.25">
      <c r="A352" s="96"/>
      <c r="B352" s="54"/>
      <c r="C352" s="54"/>
      <c r="E352" s="97"/>
      <c r="F352" s="53"/>
      <c r="G352" s="53"/>
      <c r="H352" s="53"/>
      <c r="I352" s="53"/>
      <c r="J352" s="53"/>
      <c r="K352" s="54"/>
      <c r="L352" s="54"/>
      <c r="M352" s="92"/>
      <c r="N352" s="92"/>
      <c r="O352" s="92"/>
    </row>
    <row r="353" spans="1:15" x14ac:dyDescent="0.25">
      <c r="A353" s="96"/>
      <c r="B353" s="54"/>
      <c r="C353" s="54"/>
      <c r="E353" s="97"/>
      <c r="F353" s="53"/>
      <c r="G353" s="53"/>
      <c r="H353" s="53"/>
      <c r="I353" s="53"/>
      <c r="J353" s="53"/>
      <c r="K353" s="54"/>
      <c r="L353" s="54"/>
      <c r="M353" s="92"/>
      <c r="N353" s="92"/>
      <c r="O353" s="92"/>
    </row>
    <row r="354" spans="1:15" x14ac:dyDescent="0.25">
      <c r="A354" s="96"/>
      <c r="B354" s="54"/>
      <c r="C354" s="54"/>
      <c r="E354" s="97"/>
      <c r="F354" s="53"/>
      <c r="G354" s="53"/>
      <c r="H354" s="53"/>
      <c r="I354" s="53"/>
      <c r="J354" s="53"/>
      <c r="K354" s="54"/>
      <c r="L354" s="54"/>
      <c r="M354" s="92"/>
      <c r="N354" s="92"/>
      <c r="O354" s="92"/>
    </row>
    <row r="355" spans="1:15" x14ac:dyDescent="0.25">
      <c r="A355" s="96"/>
      <c r="B355" s="54"/>
      <c r="C355" s="54"/>
      <c r="E355" s="97"/>
      <c r="F355" s="53"/>
      <c r="G355" s="53"/>
      <c r="H355" s="53"/>
      <c r="I355" s="53"/>
      <c r="J355" s="53"/>
      <c r="K355" s="54"/>
      <c r="L355" s="54"/>
      <c r="M355" s="92"/>
      <c r="N355" s="92"/>
      <c r="O355" s="92"/>
    </row>
    <row r="356" spans="1:15" x14ac:dyDescent="0.25">
      <c r="A356" s="96"/>
      <c r="B356" s="54"/>
      <c r="C356" s="54"/>
      <c r="E356" s="97"/>
      <c r="F356" s="53"/>
      <c r="G356" s="53"/>
      <c r="H356" s="53"/>
      <c r="I356" s="53"/>
      <c r="J356" s="53"/>
      <c r="K356" s="54"/>
      <c r="L356" s="54"/>
      <c r="M356" s="92"/>
      <c r="N356" s="92"/>
      <c r="O356" s="92"/>
    </row>
    <row r="357" spans="1:15" x14ac:dyDescent="0.25">
      <c r="A357" s="96"/>
      <c r="B357" s="54"/>
      <c r="C357" s="54"/>
      <c r="E357" s="97"/>
      <c r="F357" s="53"/>
      <c r="G357" s="53"/>
      <c r="H357" s="53"/>
      <c r="I357" s="53"/>
      <c r="J357" s="53"/>
      <c r="K357" s="54"/>
      <c r="L357" s="54"/>
      <c r="M357" s="92"/>
      <c r="N357" s="92"/>
      <c r="O357" s="92"/>
    </row>
    <row r="358" spans="1:15" x14ac:dyDescent="0.25">
      <c r="A358" s="96"/>
      <c r="B358" s="54"/>
      <c r="C358" s="54"/>
      <c r="E358" s="97"/>
      <c r="F358" s="53"/>
      <c r="G358" s="53"/>
      <c r="H358" s="53"/>
      <c r="I358" s="53"/>
      <c r="J358" s="53"/>
      <c r="K358" s="54"/>
      <c r="L358" s="54"/>
      <c r="M358" s="92"/>
      <c r="N358" s="92"/>
      <c r="O358" s="92"/>
    </row>
    <row r="359" spans="1:15" x14ac:dyDescent="0.25">
      <c r="A359" s="96"/>
      <c r="B359" s="54"/>
      <c r="C359" s="54"/>
      <c r="E359" s="97"/>
      <c r="F359" s="53"/>
      <c r="G359" s="53"/>
      <c r="H359" s="53"/>
      <c r="I359" s="53"/>
      <c r="J359" s="53"/>
      <c r="K359" s="54"/>
      <c r="L359" s="54"/>
      <c r="M359" s="92"/>
      <c r="N359" s="92"/>
      <c r="O359" s="92"/>
    </row>
    <row r="360" spans="1:15" x14ac:dyDescent="0.25">
      <c r="A360" s="96"/>
      <c r="B360" s="54"/>
      <c r="C360" s="54"/>
      <c r="E360" s="97"/>
      <c r="F360" s="53"/>
      <c r="G360" s="53"/>
      <c r="H360" s="53"/>
      <c r="I360" s="53"/>
      <c r="J360" s="53"/>
      <c r="K360" s="54"/>
      <c r="L360" s="54"/>
      <c r="M360" s="92"/>
      <c r="N360" s="92"/>
      <c r="O360" s="92"/>
    </row>
    <row r="361" spans="1:15" x14ac:dyDescent="0.25">
      <c r="A361" s="96"/>
      <c r="B361" s="54"/>
      <c r="C361" s="54"/>
      <c r="E361" s="97"/>
      <c r="F361" s="53"/>
      <c r="G361" s="53"/>
      <c r="H361" s="53"/>
      <c r="I361" s="53"/>
      <c r="J361" s="53"/>
      <c r="K361" s="54"/>
      <c r="L361" s="54"/>
      <c r="M361" s="92"/>
      <c r="N361" s="92"/>
      <c r="O361" s="92"/>
    </row>
    <row r="362" spans="1:15" x14ac:dyDescent="0.25">
      <c r="A362" s="96"/>
      <c r="B362" s="54"/>
      <c r="C362" s="54"/>
      <c r="E362" s="97"/>
      <c r="F362" s="53"/>
      <c r="G362" s="53"/>
      <c r="H362" s="53"/>
      <c r="I362" s="53"/>
      <c r="J362" s="53"/>
      <c r="K362" s="54"/>
      <c r="L362" s="54"/>
      <c r="M362" s="92"/>
      <c r="N362" s="92"/>
      <c r="O362" s="92"/>
    </row>
    <row r="363" spans="1:15" x14ac:dyDescent="0.25">
      <c r="A363" s="96"/>
      <c r="B363" s="54"/>
      <c r="C363" s="54"/>
      <c r="E363" s="97"/>
      <c r="F363" s="53"/>
      <c r="G363" s="53"/>
      <c r="H363" s="53"/>
      <c r="I363" s="53"/>
      <c r="J363" s="53"/>
      <c r="K363" s="54"/>
      <c r="L363" s="54"/>
      <c r="M363" s="92"/>
      <c r="N363" s="92"/>
      <c r="O363" s="92"/>
    </row>
    <row r="364" spans="1:15" x14ac:dyDescent="0.25">
      <c r="A364" s="96"/>
      <c r="B364" s="54"/>
      <c r="C364" s="54"/>
      <c r="E364" s="97"/>
      <c r="F364" s="53"/>
      <c r="G364" s="53"/>
      <c r="H364" s="53"/>
      <c r="I364" s="53"/>
      <c r="J364" s="53"/>
      <c r="K364" s="54"/>
      <c r="L364" s="54"/>
      <c r="M364" s="92"/>
      <c r="N364" s="92"/>
      <c r="O364" s="92"/>
    </row>
    <row r="365" spans="1:15" x14ac:dyDescent="0.25">
      <c r="A365" s="96"/>
      <c r="B365" s="54"/>
      <c r="C365" s="54"/>
      <c r="E365" s="97"/>
      <c r="F365" s="53"/>
      <c r="G365" s="53"/>
      <c r="H365" s="53"/>
      <c r="I365" s="53"/>
      <c r="J365" s="53"/>
      <c r="K365" s="54"/>
      <c r="L365" s="54"/>
      <c r="M365" s="92"/>
      <c r="N365" s="92"/>
      <c r="O365" s="92"/>
    </row>
    <row r="366" spans="1:15" x14ac:dyDescent="0.25">
      <c r="A366" s="96"/>
      <c r="B366" s="54"/>
      <c r="C366" s="54"/>
      <c r="E366" s="97"/>
      <c r="F366" s="53"/>
      <c r="G366" s="53"/>
      <c r="H366" s="53"/>
      <c r="I366" s="53"/>
      <c r="J366" s="53"/>
      <c r="K366" s="54"/>
      <c r="L366" s="54"/>
      <c r="M366" s="92"/>
      <c r="N366" s="92"/>
      <c r="O366" s="92"/>
    </row>
    <row r="367" spans="1:15" x14ac:dyDescent="0.25">
      <c r="A367" s="96"/>
      <c r="B367" s="54"/>
      <c r="C367" s="54"/>
      <c r="E367" s="97"/>
      <c r="F367" s="53"/>
      <c r="G367" s="53"/>
      <c r="H367" s="53"/>
      <c r="I367" s="53"/>
      <c r="J367" s="53"/>
      <c r="K367" s="54"/>
      <c r="L367" s="54"/>
      <c r="M367" s="92"/>
      <c r="N367" s="92"/>
      <c r="O367" s="92"/>
    </row>
    <row r="368" spans="1:15" x14ac:dyDescent="0.25">
      <c r="A368" s="96"/>
      <c r="B368" s="54"/>
      <c r="C368" s="54"/>
      <c r="E368" s="97"/>
      <c r="F368" s="53"/>
      <c r="G368" s="53"/>
      <c r="H368" s="53"/>
      <c r="I368" s="53"/>
      <c r="J368" s="53"/>
      <c r="K368" s="54"/>
      <c r="L368" s="54"/>
      <c r="M368" s="92"/>
      <c r="N368" s="92"/>
      <c r="O368" s="92"/>
    </row>
    <row r="369" spans="1:15" x14ac:dyDescent="0.25">
      <c r="A369" s="96"/>
      <c r="B369" s="54"/>
      <c r="C369" s="54"/>
      <c r="E369" s="97"/>
      <c r="F369" s="53"/>
      <c r="G369" s="53"/>
      <c r="H369" s="53"/>
      <c r="I369" s="53"/>
      <c r="J369" s="53"/>
      <c r="K369" s="54"/>
      <c r="L369" s="54"/>
      <c r="M369" s="92"/>
      <c r="N369" s="92"/>
      <c r="O369" s="92"/>
    </row>
    <row r="370" spans="1:15" x14ac:dyDescent="0.25">
      <c r="A370" s="96"/>
      <c r="B370" s="54"/>
      <c r="C370" s="54"/>
      <c r="E370" s="97"/>
      <c r="F370" s="53"/>
      <c r="G370" s="53"/>
      <c r="H370" s="53"/>
      <c r="I370" s="53"/>
      <c r="J370" s="53"/>
      <c r="K370" s="54"/>
      <c r="L370" s="54"/>
      <c r="M370" s="92"/>
      <c r="N370" s="92"/>
      <c r="O370" s="92"/>
    </row>
    <row r="371" spans="1:15" x14ac:dyDescent="0.25">
      <c r="A371" s="96"/>
      <c r="B371" s="54"/>
      <c r="C371" s="54"/>
      <c r="E371" s="97"/>
      <c r="F371" s="53"/>
      <c r="G371" s="53"/>
      <c r="H371" s="53"/>
      <c r="I371" s="53"/>
      <c r="J371" s="53"/>
      <c r="K371" s="54"/>
      <c r="L371" s="54"/>
      <c r="M371" s="92"/>
      <c r="N371" s="92"/>
      <c r="O371" s="92"/>
    </row>
    <row r="372" spans="1:15" x14ac:dyDescent="0.25">
      <c r="A372" s="96"/>
      <c r="B372" s="54"/>
      <c r="C372" s="54"/>
      <c r="E372" s="97"/>
      <c r="F372" s="53"/>
      <c r="G372" s="53"/>
      <c r="H372" s="53"/>
      <c r="I372" s="53"/>
      <c r="J372" s="53"/>
      <c r="K372" s="54"/>
      <c r="L372" s="54"/>
      <c r="M372" s="92"/>
      <c r="N372" s="92"/>
      <c r="O372" s="92"/>
    </row>
    <row r="373" spans="1:15" x14ac:dyDescent="0.25">
      <c r="A373" s="96"/>
      <c r="B373" s="54"/>
      <c r="C373" s="54"/>
      <c r="E373" s="97"/>
      <c r="F373" s="53"/>
      <c r="G373" s="53"/>
      <c r="H373" s="53"/>
      <c r="I373" s="53"/>
      <c r="J373" s="53"/>
      <c r="K373" s="54"/>
      <c r="L373" s="54"/>
      <c r="M373" s="92"/>
      <c r="N373" s="92"/>
      <c r="O373" s="92"/>
    </row>
    <row r="374" spans="1:15" x14ac:dyDescent="0.25">
      <c r="A374" s="96"/>
      <c r="B374" s="54"/>
      <c r="C374" s="54"/>
      <c r="E374" s="97"/>
      <c r="F374" s="53"/>
      <c r="G374" s="53"/>
      <c r="H374" s="53"/>
      <c r="I374" s="53"/>
      <c r="J374" s="53"/>
      <c r="K374" s="54"/>
      <c r="L374" s="54"/>
      <c r="M374" s="92"/>
      <c r="N374" s="92"/>
      <c r="O374" s="92"/>
    </row>
    <row r="375" spans="1:15" x14ac:dyDescent="0.25">
      <c r="A375" s="96"/>
      <c r="B375" s="54"/>
      <c r="C375" s="54"/>
      <c r="E375" s="97"/>
      <c r="F375" s="53"/>
      <c r="G375" s="53"/>
      <c r="H375" s="53"/>
      <c r="I375" s="53"/>
      <c r="J375" s="53"/>
      <c r="K375" s="54"/>
      <c r="L375" s="54"/>
      <c r="M375" s="92"/>
      <c r="N375" s="92"/>
      <c r="O375" s="92"/>
    </row>
    <row r="376" spans="1:15" x14ac:dyDescent="0.25">
      <c r="A376" s="96"/>
      <c r="B376" s="54"/>
      <c r="C376" s="54"/>
      <c r="E376" s="97"/>
      <c r="F376" s="53"/>
      <c r="G376" s="53"/>
      <c r="H376" s="53"/>
      <c r="I376" s="53"/>
      <c r="J376" s="53"/>
      <c r="K376" s="54"/>
      <c r="L376" s="54"/>
      <c r="M376" s="92"/>
      <c r="N376" s="92"/>
      <c r="O376" s="92"/>
    </row>
    <row r="377" spans="1:15" x14ac:dyDescent="0.25">
      <c r="A377" s="96"/>
      <c r="B377" s="54"/>
      <c r="C377" s="54"/>
      <c r="E377" s="97"/>
      <c r="F377" s="53"/>
      <c r="G377" s="53"/>
      <c r="H377" s="53"/>
      <c r="I377" s="53"/>
      <c r="J377" s="53"/>
      <c r="K377" s="54"/>
      <c r="L377" s="54"/>
      <c r="M377" s="92"/>
      <c r="N377" s="92"/>
      <c r="O377" s="92"/>
    </row>
    <row r="378" spans="1:15" x14ac:dyDescent="0.25">
      <c r="A378" s="96"/>
      <c r="B378" s="54"/>
      <c r="C378" s="54"/>
      <c r="E378" s="97"/>
      <c r="F378" s="53"/>
      <c r="G378" s="53"/>
      <c r="H378" s="53"/>
      <c r="I378" s="53"/>
      <c r="J378" s="53"/>
      <c r="K378" s="54"/>
      <c r="L378" s="54"/>
      <c r="M378" s="92"/>
      <c r="N378" s="92"/>
      <c r="O378" s="92"/>
    </row>
    <row r="379" spans="1:15" x14ac:dyDescent="0.25">
      <c r="A379" s="96"/>
      <c r="B379" s="54"/>
      <c r="C379" s="54"/>
      <c r="E379" s="97"/>
      <c r="F379" s="53"/>
      <c r="G379" s="53"/>
      <c r="H379" s="53"/>
      <c r="I379" s="53"/>
      <c r="J379" s="53"/>
      <c r="K379" s="54"/>
      <c r="L379" s="54"/>
      <c r="M379" s="92"/>
      <c r="N379" s="92"/>
      <c r="O379" s="92"/>
    </row>
    <row r="380" spans="1:15" x14ac:dyDescent="0.25">
      <c r="A380" s="96"/>
      <c r="B380" s="54"/>
      <c r="C380" s="54"/>
      <c r="E380" s="97"/>
      <c r="F380" s="53"/>
      <c r="G380" s="53"/>
      <c r="H380" s="53"/>
      <c r="I380" s="53"/>
      <c r="J380" s="53"/>
      <c r="K380" s="54"/>
      <c r="L380" s="54"/>
      <c r="M380" s="92"/>
      <c r="N380" s="92"/>
      <c r="O380" s="92"/>
    </row>
    <row r="381" spans="1:15" x14ac:dyDescent="0.25">
      <c r="A381" s="96"/>
      <c r="B381" s="54"/>
      <c r="C381" s="54"/>
      <c r="E381" s="97"/>
      <c r="F381" s="53"/>
      <c r="G381" s="53"/>
      <c r="H381" s="53"/>
      <c r="I381" s="53"/>
      <c r="J381" s="53"/>
      <c r="K381" s="54"/>
      <c r="L381" s="54"/>
      <c r="M381" s="92"/>
      <c r="N381" s="92"/>
      <c r="O381" s="92"/>
    </row>
    <row r="382" spans="1:15" x14ac:dyDescent="0.25">
      <c r="A382" s="96"/>
      <c r="B382" s="54"/>
      <c r="C382" s="54"/>
      <c r="E382" s="97"/>
      <c r="F382" s="53"/>
      <c r="G382" s="53"/>
      <c r="H382" s="53"/>
      <c r="I382" s="53"/>
      <c r="J382" s="53"/>
      <c r="K382" s="54"/>
      <c r="L382" s="54"/>
      <c r="M382" s="92"/>
      <c r="N382" s="92"/>
      <c r="O382" s="92"/>
    </row>
    <row r="383" spans="1:15" x14ac:dyDescent="0.25">
      <c r="A383" s="96"/>
      <c r="B383" s="54"/>
      <c r="C383" s="54"/>
      <c r="E383" s="97"/>
      <c r="F383" s="53"/>
      <c r="G383" s="53"/>
      <c r="H383" s="53"/>
      <c r="I383" s="53"/>
      <c r="J383" s="53"/>
      <c r="K383" s="54"/>
      <c r="L383" s="54"/>
      <c r="M383" s="92"/>
      <c r="N383" s="92"/>
    </row>
    <row r="384" spans="1:15" x14ac:dyDescent="0.25">
      <c r="A384" s="96"/>
      <c r="B384" s="54"/>
      <c r="C384" s="54"/>
      <c r="E384" s="97"/>
      <c r="F384" s="53"/>
      <c r="G384" s="53"/>
      <c r="H384" s="53"/>
      <c r="I384" s="53"/>
      <c r="J384" s="53"/>
      <c r="K384" s="54"/>
      <c r="L384" s="54"/>
      <c r="M384" s="92"/>
      <c r="N384" s="92"/>
    </row>
    <row r="385" spans="1:14" x14ac:dyDescent="0.25">
      <c r="A385" s="96"/>
      <c r="B385" s="54"/>
      <c r="C385" s="54"/>
      <c r="E385" s="97"/>
      <c r="F385" s="53"/>
      <c r="G385" s="53"/>
      <c r="H385" s="53"/>
      <c r="I385" s="53"/>
      <c r="J385" s="53"/>
      <c r="K385" s="54"/>
      <c r="L385" s="54"/>
      <c r="M385" s="92"/>
      <c r="N385" s="92"/>
    </row>
    <row r="386" spans="1:14" x14ac:dyDescent="0.25">
      <c r="A386" s="96"/>
      <c r="B386" s="54"/>
      <c r="C386" s="54"/>
      <c r="E386" s="97"/>
      <c r="F386" s="53"/>
      <c r="G386" s="53"/>
      <c r="H386" s="53"/>
      <c r="I386" s="53"/>
      <c r="J386" s="53"/>
      <c r="K386" s="54"/>
      <c r="L386" s="54"/>
      <c r="M386" s="92"/>
      <c r="N386" s="92"/>
    </row>
    <row r="387" spans="1:14" x14ac:dyDescent="0.25">
      <c r="A387" s="96"/>
      <c r="B387" s="54"/>
      <c r="C387" s="54"/>
      <c r="E387" s="97"/>
      <c r="F387" s="53"/>
      <c r="G387" s="53"/>
      <c r="H387" s="53"/>
      <c r="I387" s="53"/>
      <c r="J387" s="53"/>
      <c r="K387" s="54"/>
      <c r="L387" s="54"/>
      <c r="M387" s="92"/>
      <c r="N387" s="92"/>
    </row>
    <row r="388" spans="1:14" x14ac:dyDescent="0.25">
      <c r="A388" s="96"/>
      <c r="B388" s="54"/>
      <c r="C388" s="54"/>
      <c r="E388" s="97"/>
      <c r="F388" s="53"/>
      <c r="G388" s="53"/>
      <c r="H388" s="53"/>
      <c r="I388" s="53"/>
      <c r="J388" s="53"/>
      <c r="K388" s="54"/>
      <c r="L388" s="54"/>
      <c r="M388" s="92"/>
      <c r="N388" s="92"/>
    </row>
    <row r="389" spans="1:14" x14ac:dyDescent="0.25">
      <c r="A389" s="96"/>
      <c r="B389" s="54"/>
      <c r="C389" s="54"/>
      <c r="E389" s="97"/>
      <c r="F389" s="53"/>
      <c r="G389" s="53"/>
      <c r="H389" s="53"/>
      <c r="I389" s="53"/>
      <c r="J389" s="53"/>
      <c r="K389" s="54"/>
      <c r="L389" s="54"/>
      <c r="M389" s="92"/>
      <c r="N389" s="92"/>
    </row>
    <row r="390" spans="1:14" x14ac:dyDescent="0.25">
      <c r="A390" s="96"/>
      <c r="B390" s="54"/>
      <c r="C390" s="54"/>
      <c r="E390" s="97"/>
      <c r="F390" s="53"/>
      <c r="G390" s="53"/>
      <c r="H390" s="53"/>
      <c r="I390" s="53"/>
      <c r="J390" s="53"/>
      <c r="K390" s="54"/>
      <c r="L390" s="54"/>
      <c r="M390" s="92"/>
      <c r="N390" s="92"/>
    </row>
    <row r="391" spans="1:14" x14ac:dyDescent="0.25">
      <c r="A391" s="96"/>
      <c r="B391" s="54"/>
      <c r="C391" s="54"/>
      <c r="E391" s="97"/>
      <c r="F391" s="53"/>
      <c r="G391" s="53"/>
      <c r="H391" s="53"/>
      <c r="I391" s="53"/>
      <c r="J391" s="53"/>
      <c r="K391" s="54"/>
      <c r="L391" s="54"/>
      <c r="M391" s="92"/>
      <c r="N391" s="92"/>
    </row>
    <row r="392" spans="1:14" x14ac:dyDescent="0.25">
      <c r="A392" s="96"/>
      <c r="B392" s="54"/>
      <c r="C392" s="54"/>
      <c r="E392" s="97"/>
      <c r="F392" s="53"/>
      <c r="G392" s="53"/>
      <c r="H392" s="53"/>
      <c r="I392" s="53"/>
      <c r="J392" s="53"/>
      <c r="K392" s="54"/>
      <c r="L392" s="54"/>
      <c r="M392" s="92"/>
      <c r="N392" s="92"/>
    </row>
    <row r="393" spans="1:14" x14ac:dyDescent="0.25">
      <c r="A393" s="96"/>
      <c r="B393" s="54"/>
      <c r="C393" s="54"/>
      <c r="E393" s="97"/>
      <c r="F393" s="53"/>
      <c r="G393" s="53"/>
      <c r="H393" s="53"/>
      <c r="I393" s="53"/>
      <c r="J393" s="53"/>
      <c r="K393" s="54"/>
      <c r="L393" s="54"/>
      <c r="M393" s="92"/>
      <c r="N393" s="92"/>
    </row>
    <row r="394" spans="1:14" x14ac:dyDescent="0.25">
      <c r="A394" s="96"/>
      <c r="B394" s="54"/>
      <c r="C394" s="54"/>
      <c r="E394" s="97"/>
      <c r="F394" s="53"/>
      <c r="G394" s="53"/>
      <c r="H394" s="53"/>
      <c r="I394" s="53"/>
      <c r="J394" s="53"/>
      <c r="K394" s="54"/>
      <c r="L394" s="54"/>
      <c r="M394" s="92"/>
      <c r="N394" s="92"/>
    </row>
    <row r="395" spans="1:14" x14ac:dyDescent="0.25">
      <c r="A395" s="96"/>
      <c r="B395" s="54"/>
      <c r="C395" s="54"/>
      <c r="E395" s="97"/>
      <c r="F395" s="53"/>
      <c r="G395" s="53"/>
      <c r="H395" s="53"/>
      <c r="I395" s="53"/>
      <c r="J395" s="53"/>
      <c r="K395" s="54"/>
      <c r="L395" s="54"/>
      <c r="M395" s="92"/>
      <c r="N395" s="92"/>
    </row>
    <row r="396" spans="1:14" x14ac:dyDescent="0.25">
      <c r="A396" s="96"/>
      <c r="B396" s="54"/>
      <c r="C396" s="54"/>
      <c r="E396" s="97"/>
      <c r="F396" s="53"/>
      <c r="G396" s="53"/>
      <c r="H396" s="53"/>
      <c r="I396" s="53"/>
      <c r="J396" s="53"/>
      <c r="K396" s="54"/>
      <c r="L396" s="54"/>
      <c r="M396" s="92"/>
      <c r="N396" s="92"/>
    </row>
    <row r="397" spans="1:14" x14ac:dyDescent="0.25">
      <c r="A397" s="96"/>
      <c r="B397" s="54"/>
      <c r="C397" s="54"/>
      <c r="E397" s="97"/>
      <c r="F397" s="53"/>
      <c r="G397" s="53"/>
      <c r="H397" s="53"/>
      <c r="I397" s="53"/>
      <c r="J397" s="53"/>
      <c r="K397" s="54"/>
      <c r="L397" s="54"/>
      <c r="M397" s="92"/>
      <c r="N397" s="92"/>
    </row>
    <row r="398" spans="1:14" x14ac:dyDescent="0.25">
      <c r="A398" s="96"/>
      <c r="B398" s="54"/>
      <c r="C398" s="54"/>
      <c r="E398" s="97"/>
      <c r="F398" s="53"/>
      <c r="G398" s="53"/>
      <c r="H398" s="53"/>
      <c r="I398" s="53"/>
      <c r="J398" s="53"/>
      <c r="K398" s="54"/>
      <c r="L398" s="54"/>
      <c r="M398" s="92"/>
      <c r="N398" s="92"/>
    </row>
    <row r="399" spans="1:14" x14ac:dyDescent="0.25">
      <c r="A399" s="96"/>
      <c r="B399" s="54"/>
      <c r="C399" s="54"/>
      <c r="E399" s="97"/>
      <c r="F399" s="53"/>
      <c r="G399" s="53"/>
      <c r="H399" s="53"/>
      <c r="I399" s="53"/>
      <c r="J399" s="53"/>
      <c r="K399" s="54"/>
      <c r="L399" s="54"/>
      <c r="M399" s="92"/>
      <c r="N399" s="92"/>
    </row>
    <row r="400" spans="1:14" x14ac:dyDescent="0.25">
      <c r="A400" s="96"/>
      <c r="B400" s="54"/>
      <c r="C400" s="54"/>
      <c r="E400" s="97"/>
      <c r="F400" s="53"/>
      <c r="G400" s="53"/>
      <c r="H400" s="53"/>
      <c r="I400" s="53"/>
      <c r="J400" s="53"/>
      <c r="K400" s="54"/>
      <c r="L400" s="54"/>
      <c r="M400" s="92"/>
      <c r="N400" s="92"/>
    </row>
    <row r="401" spans="1:14" x14ac:dyDescent="0.25">
      <c r="A401" s="96"/>
      <c r="B401" s="54"/>
      <c r="C401" s="54"/>
      <c r="E401" s="97"/>
      <c r="F401" s="53"/>
      <c r="G401" s="53"/>
      <c r="H401" s="53"/>
      <c r="I401" s="53"/>
      <c r="J401" s="53"/>
      <c r="K401" s="54"/>
      <c r="L401" s="54"/>
      <c r="M401" s="92"/>
      <c r="N401" s="92"/>
    </row>
    <row r="402" spans="1:14" x14ac:dyDescent="0.25">
      <c r="A402" s="96"/>
      <c r="B402" s="54"/>
      <c r="C402" s="54"/>
      <c r="E402" s="97"/>
      <c r="F402" s="53"/>
      <c r="G402" s="53"/>
      <c r="H402" s="53"/>
      <c r="I402" s="53"/>
      <c r="J402" s="53"/>
      <c r="K402" s="54"/>
      <c r="L402" s="54"/>
      <c r="M402" s="92"/>
      <c r="N402" s="92"/>
    </row>
    <row r="403" spans="1:14" x14ac:dyDescent="0.25">
      <c r="A403" s="96"/>
      <c r="B403" s="54"/>
      <c r="C403" s="54"/>
      <c r="E403" s="97"/>
      <c r="F403" s="53"/>
      <c r="G403" s="53"/>
      <c r="H403" s="53"/>
      <c r="I403" s="53"/>
      <c r="J403" s="53"/>
      <c r="K403" s="54"/>
      <c r="L403" s="54"/>
      <c r="M403" s="92"/>
      <c r="N403" s="92"/>
    </row>
    <row r="404" spans="1:14" x14ac:dyDescent="0.25">
      <c r="A404" s="96"/>
      <c r="B404" s="54"/>
      <c r="C404" s="54"/>
      <c r="E404" s="97"/>
      <c r="F404" s="53"/>
      <c r="G404" s="53"/>
      <c r="H404" s="53"/>
      <c r="I404" s="53"/>
      <c r="J404" s="53"/>
      <c r="K404" s="54"/>
      <c r="L404" s="54"/>
      <c r="M404" s="92"/>
      <c r="N404" s="92"/>
    </row>
    <row r="405" spans="1:14" x14ac:dyDescent="0.25">
      <c r="A405" s="96"/>
      <c r="B405" s="54"/>
      <c r="C405" s="54"/>
      <c r="E405" s="97"/>
      <c r="F405" s="53"/>
      <c r="G405" s="53"/>
      <c r="H405" s="53"/>
      <c r="I405" s="53"/>
      <c r="J405" s="53"/>
      <c r="K405" s="54"/>
      <c r="L405" s="54"/>
      <c r="M405" s="92"/>
      <c r="N405" s="92"/>
    </row>
    <row r="406" spans="1:14" x14ac:dyDescent="0.25">
      <c r="A406" s="96"/>
      <c r="B406" s="54"/>
      <c r="C406" s="54"/>
      <c r="E406" s="97"/>
      <c r="F406" s="53"/>
      <c r="G406" s="53"/>
      <c r="H406" s="53"/>
      <c r="I406" s="53"/>
      <c r="J406" s="53"/>
      <c r="K406" s="54"/>
      <c r="L406" s="54"/>
      <c r="M406" s="92"/>
      <c r="N406" s="92"/>
    </row>
    <row r="407" spans="1:14" x14ac:dyDescent="0.25">
      <c r="A407" s="96"/>
      <c r="B407" s="54"/>
      <c r="C407" s="54"/>
      <c r="E407" s="97"/>
      <c r="F407" s="53"/>
      <c r="G407" s="53"/>
      <c r="H407" s="53"/>
      <c r="I407" s="53"/>
      <c r="J407" s="53"/>
      <c r="K407" s="54"/>
      <c r="L407" s="54"/>
      <c r="M407" s="92"/>
      <c r="N407" s="92"/>
    </row>
    <row r="408" spans="1:14" x14ac:dyDescent="0.25">
      <c r="A408" s="96"/>
      <c r="B408" s="54"/>
      <c r="C408" s="54"/>
      <c r="E408" s="97"/>
      <c r="F408" s="53"/>
      <c r="G408" s="53"/>
      <c r="H408" s="53"/>
      <c r="I408" s="53"/>
      <c r="J408" s="53"/>
      <c r="K408" s="54"/>
      <c r="L408" s="54"/>
      <c r="M408" s="92"/>
      <c r="N408" s="92"/>
    </row>
    <row r="409" spans="1:14" x14ac:dyDescent="0.25">
      <c r="A409" s="96"/>
      <c r="B409" s="54"/>
      <c r="C409" s="54"/>
      <c r="E409" s="97"/>
      <c r="F409" s="53"/>
      <c r="G409" s="53"/>
      <c r="H409" s="53"/>
      <c r="I409" s="53"/>
      <c r="J409" s="53"/>
      <c r="K409" s="54"/>
      <c r="L409" s="54"/>
      <c r="M409" s="92"/>
      <c r="N409" s="92"/>
    </row>
    <row r="410" spans="1:14" x14ac:dyDescent="0.25">
      <c r="A410" s="96"/>
      <c r="B410" s="54"/>
      <c r="C410" s="54"/>
      <c r="E410" s="97"/>
      <c r="F410" s="53"/>
      <c r="G410" s="53"/>
      <c r="H410" s="53"/>
      <c r="I410" s="53"/>
      <c r="J410" s="53"/>
      <c r="K410" s="54"/>
      <c r="L410" s="54"/>
      <c r="M410" s="92"/>
      <c r="N410" s="92"/>
    </row>
    <row r="411" spans="1:14" x14ac:dyDescent="0.25">
      <c r="A411" s="96"/>
      <c r="B411" s="54"/>
      <c r="C411" s="54"/>
      <c r="E411" s="97"/>
      <c r="F411" s="53"/>
      <c r="G411" s="53"/>
      <c r="H411" s="53"/>
      <c r="I411" s="53"/>
      <c r="J411" s="53"/>
      <c r="K411" s="54"/>
      <c r="L411" s="54"/>
      <c r="M411" s="92"/>
      <c r="N411" s="92"/>
    </row>
    <row r="412" spans="1:14" x14ac:dyDescent="0.25">
      <c r="A412" s="96"/>
      <c r="B412" s="54"/>
      <c r="C412" s="54"/>
      <c r="E412" s="97"/>
      <c r="F412" s="53"/>
      <c r="G412" s="53"/>
      <c r="H412" s="53"/>
      <c r="I412" s="53"/>
      <c r="J412" s="53"/>
      <c r="K412" s="54"/>
      <c r="L412" s="54"/>
      <c r="M412" s="92"/>
      <c r="N412" s="92"/>
    </row>
    <row r="413" spans="1:14" x14ac:dyDescent="0.25">
      <c r="A413" s="96"/>
      <c r="B413" s="54"/>
      <c r="C413" s="54"/>
      <c r="E413" s="97"/>
      <c r="F413" s="53"/>
      <c r="G413" s="53"/>
      <c r="H413" s="53"/>
      <c r="I413" s="53"/>
      <c r="J413" s="53"/>
      <c r="K413" s="54"/>
      <c r="L413" s="54"/>
      <c r="M413" s="92"/>
      <c r="N413" s="92"/>
    </row>
    <row r="414" spans="1:14" x14ac:dyDescent="0.25">
      <c r="A414" s="96"/>
      <c r="B414" s="54"/>
      <c r="C414" s="54"/>
      <c r="E414" s="97"/>
      <c r="F414" s="53"/>
      <c r="G414" s="53"/>
      <c r="H414" s="53"/>
      <c r="I414" s="53"/>
      <c r="J414" s="53"/>
      <c r="K414" s="54"/>
      <c r="L414" s="54"/>
      <c r="M414" s="92"/>
      <c r="N414" s="92"/>
    </row>
    <row r="415" spans="1:14" x14ac:dyDescent="0.25">
      <c r="A415" s="96"/>
      <c r="B415" s="54"/>
      <c r="C415" s="54"/>
      <c r="E415" s="97"/>
      <c r="F415" s="53"/>
      <c r="G415" s="53"/>
      <c r="H415" s="53"/>
      <c r="I415" s="53"/>
      <c r="J415" s="53"/>
      <c r="K415" s="54"/>
      <c r="L415" s="54"/>
      <c r="M415" s="92"/>
      <c r="N415" s="92"/>
    </row>
    <row r="416" spans="1:14" ht="12.75" customHeight="1" x14ac:dyDescent="0.25">
      <c r="A416" s="96"/>
      <c r="B416" s="54"/>
      <c r="C416" s="54"/>
      <c r="E416" s="97"/>
      <c r="F416" s="53"/>
      <c r="G416" s="53"/>
      <c r="H416" s="53"/>
      <c r="I416" s="53"/>
      <c r="J416" s="53"/>
      <c r="K416" s="54"/>
      <c r="L416" s="54"/>
      <c r="M416" s="92"/>
      <c r="N416" s="92"/>
    </row>
    <row r="417" spans="1:14" ht="12.75" customHeight="1" x14ac:dyDescent="0.25">
      <c r="A417" s="96"/>
      <c r="B417" s="54"/>
      <c r="C417" s="54"/>
      <c r="E417" s="97"/>
      <c r="F417" s="53"/>
      <c r="G417" s="53"/>
      <c r="H417" s="53"/>
      <c r="I417" s="53"/>
      <c r="J417" s="53"/>
      <c r="K417" s="54"/>
      <c r="L417" s="54"/>
      <c r="M417" s="92"/>
      <c r="N417" s="92"/>
    </row>
    <row r="418" spans="1:14" ht="12.75" customHeight="1" x14ac:dyDescent="0.25">
      <c r="A418" s="96"/>
      <c r="B418" s="54"/>
      <c r="C418" s="54"/>
      <c r="E418" s="97"/>
      <c r="F418" s="53"/>
      <c r="G418" s="53"/>
      <c r="H418" s="53"/>
      <c r="I418" s="53"/>
      <c r="J418" s="53"/>
      <c r="K418" s="54"/>
      <c r="L418" s="54"/>
      <c r="M418" s="92"/>
      <c r="N418" s="92"/>
    </row>
    <row r="419" spans="1:14" ht="12.75" customHeight="1" x14ac:dyDescent="0.25">
      <c r="A419" s="96"/>
      <c r="B419" s="54"/>
      <c r="C419" s="54"/>
      <c r="E419" s="97"/>
      <c r="F419" s="53"/>
      <c r="G419" s="53"/>
      <c r="H419" s="53"/>
      <c r="I419" s="53"/>
      <c r="J419" s="53"/>
      <c r="K419" s="54"/>
      <c r="L419" s="54"/>
      <c r="M419" s="92"/>
      <c r="N419" s="92"/>
    </row>
    <row r="420" spans="1:14" ht="12.75" customHeight="1" x14ac:dyDescent="0.25">
      <c r="A420" s="96"/>
      <c r="B420" s="54"/>
      <c r="C420" s="54"/>
      <c r="E420" s="97"/>
      <c r="F420" s="53"/>
      <c r="G420" s="53"/>
      <c r="H420" s="53"/>
      <c r="I420" s="53"/>
      <c r="J420" s="53"/>
      <c r="K420" s="54"/>
      <c r="L420" s="54"/>
      <c r="M420" s="92"/>
      <c r="N420" s="92"/>
    </row>
    <row r="421" spans="1:14" ht="12.75" customHeight="1" x14ac:dyDescent="0.25">
      <c r="A421" s="96"/>
      <c r="B421" s="54"/>
      <c r="C421" s="54"/>
      <c r="E421" s="97"/>
      <c r="F421" s="53"/>
      <c r="G421" s="53"/>
      <c r="H421" s="53"/>
      <c r="I421" s="53"/>
      <c r="J421" s="53"/>
      <c r="K421" s="54"/>
      <c r="L421" s="54"/>
      <c r="M421" s="92"/>
      <c r="N421" s="92"/>
    </row>
    <row r="422" spans="1:14" ht="12.75" customHeight="1" x14ac:dyDescent="0.25">
      <c r="A422" s="96"/>
      <c r="B422" s="54"/>
      <c r="C422" s="54"/>
      <c r="E422" s="97"/>
      <c r="F422" s="53"/>
      <c r="G422" s="53"/>
      <c r="H422" s="53"/>
      <c r="I422" s="53"/>
      <c r="J422" s="53"/>
      <c r="K422" s="54"/>
      <c r="L422" s="54"/>
      <c r="M422" s="92"/>
      <c r="N422" s="92"/>
    </row>
    <row r="423" spans="1:14" ht="12.75" customHeight="1" x14ac:dyDescent="0.25">
      <c r="A423" s="96"/>
      <c r="B423" s="54"/>
      <c r="C423" s="54"/>
      <c r="E423" s="97"/>
      <c r="F423" s="53"/>
      <c r="G423" s="53"/>
      <c r="H423" s="53"/>
      <c r="I423" s="53"/>
      <c r="J423" s="53"/>
      <c r="K423" s="54"/>
      <c r="L423" s="54"/>
      <c r="M423" s="92"/>
      <c r="N423" s="92"/>
    </row>
    <row r="424" spans="1:14" ht="12.75" customHeight="1" x14ac:dyDescent="0.25">
      <c r="A424" s="96"/>
      <c r="B424" s="54"/>
      <c r="C424" s="54"/>
      <c r="E424" s="97"/>
      <c r="F424" s="53"/>
      <c r="G424" s="53"/>
      <c r="H424" s="53"/>
      <c r="I424" s="53"/>
      <c r="J424" s="53"/>
      <c r="K424" s="54"/>
      <c r="L424" s="54"/>
      <c r="M424" s="92"/>
      <c r="N424" s="92"/>
    </row>
    <row r="425" spans="1:14" ht="12.75" customHeight="1" x14ac:dyDescent="0.25">
      <c r="A425" s="96"/>
      <c r="B425" s="54"/>
      <c r="C425" s="54"/>
      <c r="E425" s="97"/>
      <c r="F425" s="53"/>
      <c r="G425" s="53"/>
      <c r="H425" s="53"/>
      <c r="I425" s="53"/>
      <c r="J425" s="53"/>
      <c r="K425" s="54"/>
      <c r="L425" s="54"/>
      <c r="M425" s="92"/>
    </row>
    <row r="426" spans="1:14" ht="12.75" customHeight="1" x14ac:dyDescent="0.25">
      <c r="A426" s="96"/>
      <c r="B426" s="54"/>
      <c r="C426" s="54"/>
      <c r="E426" s="97"/>
      <c r="F426" s="53"/>
      <c r="G426" s="53"/>
      <c r="H426" s="53"/>
      <c r="I426" s="53"/>
      <c r="J426" s="53"/>
      <c r="K426" s="54"/>
      <c r="L426" s="54"/>
      <c r="M426" s="92"/>
    </row>
    <row r="427" spans="1:14" ht="12.75" customHeight="1" x14ac:dyDescent="0.25">
      <c r="A427" s="96"/>
      <c r="B427" s="54"/>
      <c r="C427" s="54"/>
      <c r="E427" s="97"/>
      <c r="F427" s="53"/>
      <c r="G427" s="53"/>
      <c r="H427" s="53"/>
      <c r="I427" s="53"/>
      <c r="J427" s="53"/>
      <c r="K427" s="54"/>
      <c r="L427" s="54"/>
      <c r="M427" s="92"/>
    </row>
    <row r="428" spans="1:14" ht="12.75" customHeight="1" x14ac:dyDescent="0.25">
      <c r="A428" s="96"/>
      <c r="B428" s="54"/>
      <c r="C428" s="54"/>
      <c r="E428" s="97"/>
      <c r="F428" s="53"/>
      <c r="G428" s="53"/>
      <c r="H428" s="53"/>
      <c r="I428" s="53"/>
      <c r="J428" s="53"/>
      <c r="K428" s="54"/>
      <c r="L428" s="54"/>
      <c r="M428" s="92"/>
    </row>
    <row r="429" spans="1:14" ht="12.75" customHeight="1" x14ac:dyDescent="0.25">
      <c r="A429" s="96"/>
      <c r="B429" s="54"/>
      <c r="C429" s="54"/>
      <c r="E429" s="97"/>
      <c r="F429" s="53"/>
      <c r="G429" s="53"/>
      <c r="H429" s="53"/>
      <c r="I429" s="53"/>
      <c r="J429" s="53"/>
      <c r="K429" s="54"/>
      <c r="L429" s="54"/>
      <c r="M429" s="92"/>
    </row>
    <row r="430" spans="1:14" ht="12.75" customHeight="1" x14ac:dyDescent="0.25">
      <c r="A430" s="96"/>
      <c r="B430" s="54"/>
      <c r="C430" s="54"/>
      <c r="E430" s="97"/>
      <c r="F430" s="53"/>
      <c r="G430" s="53"/>
      <c r="H430" s="53"/>
      <c r="I430" s="53"/>
      <c r="J430" s="53"/>
      <c r="K430" s="54"/>
      <c r="L430" s="54"/>
      <c r="M430" s="92"/>
    </row>
    <row r="431" spans="1:14" ht="12.75" customHeight="1" x14ac:dyDescent="0.25">
      <c r="A431" s="96"/>
      <c r="B431" s="54"/>
      <c r="C431" s="54"/>
      <c r="E431" s="97"/>
      <c r="F431" s="53"/>
      <c r="G431" s="53"/>
      <c r="H431" s="53"/>
      <c r="I431" s="53"/>
      <c r="J431" s="53"/>
      <c r="K431" s="54"/>
      <c r="L431" s="54"/>
      <c r="M431" s="92"/>
    </row>
    <row r="432" spans="1:14" ht="12.75" customHeight="1" x14ac:dyDescent="0.25">
      <c r="A432" s="96"/>
      <c r="B432" s="54"/>
      <c r="C432" s="54"/>
      <c r="E432" s="97"/>
      <c r="F432" s="53"/>
      <c r="G432" s="53"/>
      <c r="H432" s="53"/>
      <c r="I432" s="53"/>
      <c r="J432" s="53"/>
      <c r="K432" s="54"/>
      <c r="L432" s="54"/>
      <c r="M432" s="92"/>
    </row>
    <row r="433" spans="1:13" ht="12.75" customHeight="1" x14ac:dyDescent="0.25">
      <c r="A433" s="96"/>
      <c r="B433" s="54"/>
      <c r="C433" s="54"/>
      <c r="E433" s="97"/>
      <c r="F433" s="53"/>
      <c r="G433" s="53"/>
      <c r="H433" s="53"/>
      <c r="I433" s="53"/>
      <c r="J433" s="53"/>
      <c r="K433" s="54"/>
      <c r="L433" s="54"/>
      <c r="M433" s="92"/>
    </row>
    <row r="434" spans="1:13" ht="12.75" customHeight="1" x14ac:dyDescent="0.25">
      <c r="A434" s="96"/>
      <c r="B434" s="54"/>
      <c r="C434" s="54"/>
      <c r="E434" s="97"/>
      <c r="F434" s="53"/>
      <c r="G434" s="53"/>
      <c r="H434" s="53"/>
      <c r="I434" s="53"/>
      <c r="J434" s="53"/>
      <c r="K434" s="54"/>
      <c r="L434" s="54"/>
      <c r="M434" s="92"/>
    </row>
    <row r="435" spans="1:13" ht="12.75" customHeight="1" x14ac:dyDescent="0.25">
      <c r="A435" s="96"/>
      <c r="B435" s="54"/>
      <c r="C435" s="54"/>
      <c r="E435" s="97"/>
      <c r="F435" s="53"/>
      <c r="G435" s="53"/>
      <c r="H435" s="53"/>
      <c r="I435" s="53"/>
      <c r="J435" s="53"/>
      <c r="K435" s="54"/>
      <c r="L435" s="54"/>
      <c r="M435" s="92"/>
    </row>
    <row r="436" spans="1:13" ht="12.75" customHeight="1" x14ac:dyDescent="0.25">
      <c r="A436" s="96"/>
      <c r="B436" s="54"/>
      <c r="C436" s="54"/>
      <c r="E436" s="97"/>
      <c r="F436" s="53"/>
      <c r="G436" s="53"/>
      <c r="H436" s="53"/>
      <c r="I436" s="53"/>
      <c r="J436" s="53"/>
      <c r="K436" s="54"/>
      <c r="L436" s="54"/>
      <c r="M436" s="92"/>
    </row>
    <row r="437" spans="1:13" ht="12.75" customHeight="1" x14ac:dyDescent="0.25">
      <c r="A437" s="96"/>
      <c r="B437" s="54"/>
      <c r="C437" s="54"/>
      <c r="E437" s="97"/>
      <c r="F437" s="53"/>
      <c r="G437" s="53"/>
      <c r="H437" s="53"/>
      <c r="I437" s="53"/>
      <c r="J437" s="53"/>
      <c r="K437" s="54"/>
      <c r="L437" s="54"/>
      <c r="M437" s="92"/>
    </row>
    <row r="438" spans="1:13" ht="12.75" customHeight="1" x14ac:dyDescent="0.25">
      <c r="A438" s="96"/>
      <c r="B438" s="54"/>
      <c r="C438" s="54"/>
      <c r="E438" s="97"/>
      <c r="F438" s="53"/>
      <c r="G438" s="53"/>
      <c r="H438" s="53"/>
      <c r="I438" s="53"/>
      <c r="J438" s="53"/>
      <c r="K438" s="54"/>
      <c r="L438" s="54"/>
      <c r="M438" s="92"/>
    </row>
    <row r="439" spans="1:13" ht="12.75" customHeight="1" x14ac:dyDescent="0.25">
      <c r="A439" s="96"/>
      <c r="B439" s="54"/>
      <c r="C439" s="54"/>
      <c r="E439" s="97"/>
      <c r="F439" s="53"/>
      <c r="G439" s="53"/>
      <c r="H439" s="53"/>
      <c r="I439" s="53"/>
      <c r="J439" s="53"/>
      <c r="K439" s="54"/>
      <c r="L439" s="54"/>
      <c r="M439" s="92"/>
    </row>
    <row r="440" spans="1:13" ht="12.75" customHeight="1" x14ac:dyDescent="0.25">
      <c r="A440" s="96"/>
      <c r="B440" s="54"/>
      <c r="C440" s="54"/>
      <c r="E440" s="97"/>
      <c r="F440" s="53"/>
      <c r="G440" s="53"/>
      <c r="H440" s="53"/>
      <c r="I440" s="53"/>
      <c r="J440" s="53"/>
      <c r="K440" s="54"/>
      <c r="L440" s="54"/>
      <c r="M440" s="92"/>
    </row>
    <row r="441" spans="1:13" ht="12.75" customHeight="1" x14ac:dyDescent="0.25">
      <c r="A441" s="96"/>
      <c r="B441" s="54"/>
      <c r="C441" s="54"/>
      <c r="E441" s="97"/>
      <c r="F441" s="53"/>
      <c r="G441" s="53"/>
      <c r="H441" s="53"/>
      <c r="I441" s="53"/>
      <c r="J441" s="53"/>
      <c r="K441" s="54"/>
      <c r="L441" s="54"/>
      <c r="M441" s="92"/>
    </row>
    <row r="442" spans="1:13" ht="12.75" customHeight="1" x14ac:dyDescent="0.25">
      <c r="A442" s="96"/>
      <c r="B442" s="54"/>
      <c r="C442" s="54"/>
      <c r="E442" s="97"/>
      <c r="F442" s="53"/>
      <c r="G442" s="53"/>
      <c r="H442" s="53"/>
      <c r="I442" s="53"/>
      <c r="J442" s="53"/>
      <c r="K442" s="54"/>
      <c r="L442" s="54"/>
      <c r="M442" s="92"/>
    </row>
    <row r="443" spans="1:13" ht="12.75" customHeight="1" x14ac:dyDescent="0.25">
      <c r="A443" s="96"/>
      <c r="B443" s="54"/>
      <c r="C443" s="54"/>
      <c r="E443" s="97"/>
      <c r="F443" s="53"/>
      <c r="G443" s="53"/>
      <c r="H443" s="53"/>
      <c r="I443" s="53"/>
      <c r="J443" s="53"/>
      <c r="K443" s="54"/>
      <c r="L443" s="54"/>
      <c r="M443" s="92"/>
    </row>
    <row r="444" spans="1:13" ht="12.75" customHeight="1" x14ac:dyDescent="0.25">
      <c r="A444" s="96"/>
      <c r="B444" s="54"/>
      <c r="C444" s="54"/>
      <c r="E444" s="97"/>
      <c r="F444" s="53"/>
      <c r="G444" s="53"/>
      <c r="H444" s="53"/>
      <c r="I444" s="53"/>
      <c r="J444" s="53"/>
      <c r="K444" s="54"/>
      <c r="L444" s="54"/>
      <c r="M444" s="92"/>
    </row>
    <row r="445" spans="1:13" ht="12.75" customHeight="1" x14ac:dyDescent="0.25">
      <c r="A445" s="96"/>
      <c r="B445" s="54"/>
      <c r="C445" s="54"/>
      <c r="E445" s="97"/>
      <c r="F445" s="53"/>
      <c r="G445" s="53"/>
      <c r="H445" s="53"/>
      <c r="I445" s="53"/>
      <c r="J445" s="53"/>
      <c r="K445" s="54"/>
      <c r="L445" s="54"/>
      <c r="M445" s="92"/>
    </row>
    <row r="446" spans="1:13" ht="12.75" customHeight="1" x14ac:dyDescent="0.25">
      <c r="A446" s="96"/>
      <c r="B446" s="54"/>
      <c r="C446" s="54"/>
      <c r="E446" s="97"/>
      <c r="F446" s="53"/>
      <c r="G446" s="53"/>
      <c r="H446" s="53"/>
      <c r="I446" s="53"/>
      <c r="J446" s="53"/>
      <c r="K446" s="54"/>
      <c r="L446" s="54"/>
      <c r="M446" s="92"/>
    </row>
    <row r="447" spans="1:13" ht="12.75" customHeight="1" x14ac:dyDescent="0.25">
      <c r="A447" s="96"/>
      <c r="B447" s="54"/>
      <c r="C447" s="54"/>
      <c r="E447" s="97"/>
      <c r="F447" s="53"/>
      <c r="G447" s="53"/>
      <c r="H447" s="53"/>
      <c r="I447" s="53"/>
      <c r="J447" s="53"/>
      <c r="K447" s="54"/>
      <c r="L447" s="54"/>
      <c r="M447" s="92"/>
    </row>
    <row r="448" spans="1:13" ht="12.75" customHeight="1" x14ac:dyDescent="0.25">
      <c r="A448" s="96"/>
      <c r="B448" s="54"/>
      <c r="C448" s="54"/>
      <c r="E448" s="97"/>
      <c r="F448" s="53"/>
      <c r="G448" s="53"/>
      <c r="H448" s="53"/>
      <c r="I448" s="53"/>
      <c r="J448" s="53"/>
      <c r="K448" s="54"/>
      <c r="L448" s="54"/>
      <c r="M448" s="92"/>
    </row>
    <row r="449" spans="1:13" ht="12.75" customHeight="1" x14ac:dyDescent="0.25">
      <c r="A449" s="96"/>
      <c r="B449" s="54"/>
      <c r="C449" s="54"/>
      <c r="E449" s="97"/>
      <c r="F449" s="53"/>
      <c r="G449" s="53"/>
      <c r="H449" s="53"/>
      <c r="I449" s="53"/>
      <c r="J449" s="53"/>
      <c r="K449" s="54"/>
      <c r="L449" s="54"/>
      <c r="M449" s="92"/>
    </row>
    <row r="450" spans="1:13" ht="12.75" customHeight="1" x14ac:dyDescent="0.25">
      <c r="A450" s="96"/>
      <c r="B450" s="54"/>
      <c r="C450" s="54"/>
      <c r="E450" s="97"/>
      <c r="F450" s="53"/>
      <c r="G450" s="53"/>
      <c r="H450" s="53"/>
      <c r="I450" s="53"/>
      <c r="J450" s="53"/>
      <c r="K450" s="54"/>
      <c r="L450" s="54"/>
      <c r="M450" s="92"/>
    </row>
    <row r="451" spans="1:13" ht="12.75" customHeight="1" x14ac:dyDescent="0.25">
      <c r="A451" s="96"/>
      <c r="B451" s="54"/>
      <c r="C451" s="54"/>
      <c r="E451" s="97"/>
      <c r="F451" s="53"/>
      <c r="G451" s="53"/>
      <c r="H451" s="53"/>
      <c r="I451" s="53"/>
      <c r="J451" s="53"/>
      <c r="K451" s="54"/>
      <c r="L451" s="54"/>
      <c r="M451" s="92"/>
    </row>
    <row r="452" spans="1:13" ht="12.75" customHeight="1" x14ac:dyDescent="0.25">
      <c r="A452" s="96"/>
      <c r="B452" s="54"/>
      <c r="C452" s="54"/>
      <c r="E452" s="97"/>
      <c r="F452" s="53"/>
      <c r="G452" s="53"/>
      <c r="H452" s="53"/>
      <c r="I452" s="53"/>
      <c r="J452" s="53"/>
      <c r="K452" s="54"/>
      <c r="L452" s="54"/>
      <c r="M452" s="92"/>
    </row>
    <row r="453" spans="1:13" ht="12.75" customHeight="1" x14ac:dyDescent="0.25">
      <c r="A453" s="96"/>
      <c r="B453" s="54"/>
      <c r="C453" s="54"/>
      <c r="E453" s="97"/>
      <c r="F453" s="53"/>
      <c r="G453" s="53"/>
      <c r="H453" s="53"/>
      <c r="I453" s="53"/>
      <c r="J453" s="53"/>
      <c r="K453" s="54"/>
      <c r="L453" s="54"/>
      <c r="M453" s="92"/>
    </row>
    <row r="454" spans="1:13" ht="12.75" customHeight="1" x14ac:dyDescent="0.25">
      <c r="A454" s="96"/>
      <c r="B454" s="54"/>
      <c r="C454" s="54"/>
      <c r="E454" s="97"/>
      <c r="F454" s="53"/>
      <c r="G454" s="53"/>
      <c r="H454" s="53"/>
      <c r="I454" s="53"/>
      <c r="J454" s="53"/>
      <c r="K454" s="54"/>
      <c r="L454" s="54"/>
      <c r="M454" s="92"/>
    </row>
    <row r="455" spans="1:13" ht="12.75" customHeight="1" x14ac:dyDescent="0.25">
      <c r="A455" s="96"/>
      <c r="B455" s="54"/>
      <c r="C455" s="54"/>
      <c r="E455" s="97"/>
      <c r="F455" s="53"/>
      <c r="G455" s="53"/>
      <c r="H455" s="53"/>
      <c r="I455" s="53"/>
      <c r="J455" s="53"/>
      <c r="K455" s="54"/>
      <c r="L455" s="54"/>
      <c r="M455" s="92"/>
    </row>
    <row r="456" spans="1:13" ht="12.75" customHeight="1" x14ac:dyDescent="0.25">
      <c r="A456" s="96"/>
      <c r="B456" s="54"/>
      <c r="C456" s="54"/>
      <c r="E456" s="97"/>
      <c r="F456" s="53"/>
      <c r="G456" s="53"/>
      <c r="H456" s="53"/>
      <c r="I456" s="53"/>
      <c r="J456" s="53"/>
      <c r="K456" s="54"/>
      <c r="L456" s="54"/>
      <c r="M456" s="92"/>
    </row>
    <row r="457" spans="1:13" ht="12.75" customHeight="1" x14ac:dyDescent="0.25">
      <c r="A457" s="96"/>
      <c r="B457" s="54"/>
      <c r="C457" s="54"/>
      <c r="E457" s="97"/>
      <c r="F457" s="53"/>
      <c r="G457" s="53"/>
      <c r="H457" s="53"/>
      <c r="I457" s="53"/>
      <c r="J457" s="53"/>
      <c r="K457" s="54"/>
      <c r="L457" s="54"/>
      <c r="M457" s="92"/>
    </row>
    <row r="458" spans="1:13" ht="12.75" customHeight="1" x14ac:dyDescent="0.25">
      <c r="A458" s="96"/>
      <c r="B458" s="54"/>
      <c r="C458" s="54"/>
      <c r="E458" s="97"/>
      <c r="F458" s="53"/>
      <c r="G458" s="53"/>
      <c r="H458" s="53"/>
      <c r="I458" s="53"/>
      <c r="J458" s="53"/>
      <c r="K458" s="54"/>
      <c r="L458" s="54"/>
      <c r="M458" s="92"/>
    </row>
    <row r="459" spans="1:13" ht="12.75" customHeight="1" x14ac:dyDescent="0.25">
      <c r="A459" s="96"/>
      <c r="B459" s="54"/>
      <c r="C459" s="54"/>
      <c r="E459" s="97"/>
      <c r="F459" s="53"/>
      <c r="G459" s="53"/>
      <c r="H459" s="53"/>
      <c r="I459" s="53"/>
      <c r="J459" s="53"/>
      <c r="K459" s="54"/>
      <c r="L459" s="54"/>
      <c r="M459" s="92"/>
    </row>
    <row r="460" spans="1:13" ht="12.75" customHeight="1" x14ac:dyDescent="0.25">
      <c r="A460" s="96"/>
      <c r="B460" s="54"/>
      <c r="C460" s="54"/>
      <c r="E460" s="97"/>
      <c r="F460" s="53"/>
      <c r="G460" s="53"/>
      <c r="H460" s="53"/>
      <c r="I460" s="53"/>
      <c r="J460" s="53"/>
      <c r="K460" s="54"/>
      <c r="L460" s="54"/>
      <c r="M460" s="92"/>
    </row>
    <row r="461" spans="1:13" ht="12.75" customHeight="1" x14ac:dyDescent="0.25">
      <c r="A461" s="96"/>
      <c r="B461" s="54"/>
      <c r="C461" s="54"/>
      <c r="E461" s="97"/>
      <c r="F461" s="53"/>
      <c r="G461" s="53"/>
      <c r="H461" s="53"/>
      <c r="I461" s="53"/>
      <c r="J461" s="53"/>
      <c r="K461" s="54"/>
      <c r="L461" s="54"/>
      <c r="M461" s="92"/>
    </row>
    <row r="462" spans="1:13" ht="12.75" customHeight="1" x14ac:dyDescent="0.25">
      <c r="A462" s="96"/>
      <c r="B462" s="54"/>
      <c r="C462" s="54"/>
      <c r="E462" s="97"/>
      <c r="F462" s="53"/>
      <c r="G462" s="53"/>
      <c r="H462" s="53"/>
      <c r="I462" s="53"/>
      <c r="J462" s="53"/>
      <c r="K462" s="54"/>
      <c r="L462" s="54"/>
      <c r="M462" s="92"/>
    </row>
    <row r="463" spans="1:13" ht="12.75" customHeight="1" x14ac:dyDescent="0.25">
      <c r="A463" s="96"/>
      <c r="B463" s="54"/>
      <c r="C463" s="54"/>
      <c r="E463" s="97"/>
      <c r="F463" s="53"/>
      <c r="G463" s="53"/>
      <c r="H463" s="53"/>
      <c r="I463" s="53"/>
      <c r="J463" s="53"/>
      <c r="K463" s="54"/>
      <c r="L463" s="54"/>
      <c r="M463" s="92"/>
    </row>
    <row r="464" spans="1:13" ht="12.75" customHeight="1" x14ac:dyDescent="0.25">
      <c r="A464" s="96"/>
      <c r="B464" s="54"/>
      <c r="C464" s="54"/>
      <c r="E464" s="97"/>
      <c r="F464" s="53"/>
      <c r="G464" s="53"/>
      <c r="H464" s="53"/>
      <c r="I464" s="53"/>
      <c r="J464" s="53"/>
      <c r="K464" s="54"/>
      <c r="L464" s="54"/>
      <c r="M464" s="92"/>
    </row>
    <row r="465" spans="1:13" ht="12.75" customHeight="1" x14ac:dyDescent="0.25">
      <c r="A465" s="96"/>
      <c r="B465" s="54"/>
      <c r="C465" s="54"/>
      <c r="E465" s="97"/>
      <c r="F465" s="53"/>
      <c r="G465" s="53"/>
      <c r="H465" s="53"/>
      <c r="I465" s="53"/>
      <c r="J465" s="53"/>
      <c r="K465" s="54"/>
      <c r="L465" s="54"/>
      <c r="M465" s="92"/>
    </row>
    <row r="466" spans="1:13" ht="12.75" customHeight="1" x14ac:dyDescent="0.25">
      <c r="A466" s="96"/>
      <c r="B466" s="54"/>
      <c r="C466" s="54"/>
      <c r="E466" s="97"/>
      <c r="F466" s="53"/>
      <c r="G466" s="53"/>
      <c r="H466" s="53"/>
      <c r="I466" s="53"/>
      <c r="J466" s="53"/>
      <c r="K466" s="54"/>
      <c r="L466" s="54"/>
      <c r="M466" s="92"/>
    </row>
    <row r="467" spans="1:13" ht="12.75" customHeight="1" x14ac:dyDescent="0.25">
      <c r="A467" s="96"/>
      <c r="B467" s="54"/>
      <c r="C467" s="54"/>
      <c r="E467" s="97"/>
      <c r="F467" s="53"/>
      <c r="G467" s="53"/>
      <c r="H467" s="53"/>
      <c r="I467" s="53"/>
      <c r="J467" s="53"/>
      <c r="K467" s="54"/>
      <c r="L467" s="54"/>
      <c r="M467" s="92"/>
    </row>
    <row r="468" spans="1:13" ht="12.75" customHeight="1" x14ac:dyDescent="0.25">
      <c r="A468" s="96"/>
      <c r="B468" s="54"/>
      <c r="C468" s="54"/>
      <c r="E468" s="97"/>
      <c r="F468" s="53"/>
      <c r="G468" s="53"/>
      <c r="H468" s="53"/>
      <c r="I468" s="53"/>
      <c r="J468" s="53"/>
      <c r="K468" s="54"/>
      <c r="L468" s="54"/>
      <c r="M468" s="92"/>
    </row>
    <row r="469" spans="1:13" ht="12.75" customHeight="1" x14ac:dyDescent="0.25">
      <c r="A469" s="96"/>
      <c r="B469" s="54"/>
      <c r="C469" s="54"/>
      <c r="E469" s="97"/>
      <c r="F469" s="53"/>
      <c r="G469" s="53"/>
      <c r="H469" s="53"/>
      <c r="I469" s="53"/>
      <c r="J469" s="53"/>
      <c r="K469" s="54"/>
      <c r="L469" s="54"/>
      <c r="M469" s="92"/>
    </row>
    <row r="470" spans="1:13" ht="12.75" customHeight="1" x14ac:dyDescent="0.25">
      <c r="A470" s="96"/>
      <c r="B470" s="54"/>
      <c r="C470" s="54"/>
      <c r="E470" s="97"/>
      <c r="F470" s="53"/>
      <c r="G470" s="53"/>
      <c r="H470" s="53"/>
      <c r="I470" s="53"/>
      <c r="J470" s="53"/>
      <c r="K470" s="54"/>
      <c r="L470" s="54"/>
      <c r="M470" s="92"/>
    </row>
    <row r="471" spans="1:13" ht="12.75" customHeight="1" x14ac:dyDescent="0.25">
      <c r="A471" s="96"/>
      <c r="B471" s="54"/>
      <c r="C471" s="54"/>
      <c r="E471" s="97"/>
      <c r="F471" s="53"/>
      <c r="G471" s="53"/>
      <c r="H471" s="53"/>
      <c r="I471" s="53"/>
      <c r="J471" s="53"/>
      <c r="K471" s="54"/>
      <c r="L471" s="54"/>
      <c r="M471" s="92"/>
    </row>
    <row r="472" spans="1:13" ht="12.75" customHeight="1" x14ac:dyDescent="0.25">
      <c r="A472" s="96"/>
      <c r="B472" s="54"/>
      <c r="C472" s="54"/>
      <c r="E472" s="97"/>
      <c r="F472" s="53"/>
      <c r="G472" s="53"/>
      <c r="H472" s="53"/>
      <c r="I472" s="53"/>
      <c r="J472" s="53"/>
      <c r="K472" s="54"/>
      <c r="L472" s="54"/>
      <c r="M472" s="92"/>
    </row>
    <row r="473" spans="1:13" ht="12.75" customHeight="1" x14ac:dyDescent="0.25">
      <c r="A473" s="96"/>
      <c r="B473" s="54"/>
      <c r="C473" s="54"/>
      <c r="E473" s="97"/>
      <c r="F473" s="53"/>
      <c r="G473" s="53"/>
      <c r="H473" s="53"/>
      <c r="I473" s="53"/>
      <c r="J473" s="53"/>
      <c r="K473" s="54"/>
      <c r="L473" s="54"/>
      <c r="M473" s="92"/>
    </row>
    <row r="474" spans="1:13" ht="12.75" customHeight="1" x14ac:dyDescent="0.25">
      <c r="A474" s="96"/>
      <c r="B474" s="54"/>
      <c r="C474" s="54"/>
      <c r="E474" s="97"/>
      <c r="F474" s="53"/>
      <c r="G474" s="53"/>
      <c r="H474" s="53"/>
      <c r="I474" s="53"/>
      <c r="J474" s="53"/>
      <c r="K474" s="54"/>
      <c r="L474" s="54"/>
      <c r="M474" s="92"/>
    </row>
    <row r="475" spans="1:13" ht="12.75" customHeight="1" x14ac:dyDescent="0.25">
      <c r="A475" s="96"/>
      <c r="B475" s="54"/>
      <c r="C475" s="54"/>
      <c r="E475" s="97"/>
      <c r="F475" s="53"/>
      <c r="G475" s="53"/>
      <c r="H475" s="53"/>
      <c r="I475" s="53"/>
      <c r="J475" s="53"/>
      <c r="K475" s="54"/>
      <c r="L475" s="54"/>
      <c r="M475" s="92"/>
    </row>
    <row r="476" spans="1:13" ht="12.75" customHeight="1" x14ac:dyDescent="0.25">
      <c r="A476" s="96"/>
      <c r="B476" s="54"/>
      <c r="C476" s="54"/>
      <c r="E476" s="97"/>
      <c r="F476" s="53"/>
      <c r="G476" s="53"/>
      <c r="H476" s="53"/>
      <c r="I476" s="53"/>
      <c r="J476" s="53"/>
      <c r="K476" s="54"/>
      <c r="L476" s="54"/>
      <c r="M476" s="92"/>
    </row>
    <row r="477" spans="1:13" ht="12.75" customHeight="1" x14ac:dyDescent="0.25">
      <c r="A477" s="96"/>
      <c r="B477" s="54"/>
      <c r="C477" s="54"/>
      <c r="E477" s="97"/>
      <c r="F477" s="53"/>
      <c r="G477" s="53"/>
      <c r="H477" s="53"/>
      <c r="I477" s="53"/>
      <c r="J477" s="53"/>
      <c r="K477" s="54"/>
      <c r="L477" s="54"/>
      <c r="M477" s="92"/>
    </row>
    <row r="478" spans="1:13" ht="12.75" customHeight="1" x14ac:dyDescent="0.25">
      <c r="A478" s="96"/>
      <c r="B478" s="54"/>
      <c r="C478" s="54"/>
      <c r="E478" s="97"/>
      <c r="F478" s="53"/>
      <c r="G478" s="53"/>
      <c r="H478" s="53"/>
      <c r="I478" s="53"/>
      <c r="J478" s="53"/>
      <c r="K478" s="54"/>
      <c r="L478" s="54"/>
      <c r="M478" s="92"/>
    </row>
    <row r="479" spans="1:13" ht="12.75" customHeight="1" x14ac:dyDescent="0.25">
      <c r="A479" s="96"/>
      <c r="B479" s="54"/>
      <c r="C479" s="54"/>
      <c r="E479" s="97"/>
      <c r="F479" s="53"/>
      <c r="G479" s="53"/>
      <c r="H479" s="53"/>
      <c r="I479" s="53"/>
      <c r="J479" s="53"/>
      <c r="K479" s="54"/>
      <c r="L479" s="54"/>
      <c r="M479" s="92"/>
    </row>
    <row r="480" spans="1:13" ht="12.75" customHeight="1" x14ac:dyDescent="0.25">
      <c r="A480" s="96"/>
      <c r="B480" s="54"/>
      <c r="C480" s="54"/>
      <c r="E480" s="97"/>
      <c r="F480" s="53"/>
      <c r="G480" s="53"/>
      <c r="H480" s="53"/>
      <c r="I480" s="53"/>
      <c r="J480" s="53"/>
      <c r="K480" s="54"/>
      <c r="L480" s="54"/>
      <c r="M480" s="92"/>
    </row>
    <row r="481" spans="1:13" ht="12.75" customHeight="1" x14ac:dyDescent="0.25">
      <c r="A481" s="96"/>
      <c r="B481" s="54"/>
      <c r="C481" s="54"/>
      <c r="E481" s="97"/>
      <c r="F481" s="53"/>
      <c r="G481" s="53"/>
      <c r="H481" s="53"/>
      <c r="I481" s="53"/>
      <c r="J481" s="53"/>
      <c r="K481" s="54"/>
      <c r="L481" s="54"/>
      <c r="M481" s="92"/>
    </row>
    <row r="482" spans="1:13" ht="12.75" customHeight="1" x14ac:dyDescent="0.25">
      <c r="A482" s="96"/>
      <c r="B482" s="54"/>
      <c r="C482" s="54"/>
      <c r="E482" s="97"/>
      <c r="F482" s="53"/>
      <c r="G482" s="53"/>
      <c r="H482" s="53"/>
      <c r="I482" s="53"/>
      <c r="J482" s="53"/>
      <c r="K482" s="54"/>
      <c r="L482" s="54"/>
      <c r="M482" s="92"/>
    </row>
    <row r="483" spans="1:13" ht="12.75" customHeight="1" x14ac:dyDescent="0.25">
      <c r="A483" s="96"/>
      <c r="B483" s="54"/>
      <c r="C483" s="54"/>
      <c r="E483" s="97"/>
      <c r="F483" s="53"/>
      <c r="G483" s="53"/>
      <c r="H483" s="53"/>
      <c r="I483" s="53"/>
      <c r="J483" s="53"/>
      <c r="K483" s="54"/>
      <c r="L483" s="54"/>
      <c r="M483" s="92"/>
    </row>
    <row r="484" spans="1:13" ht="12.75" customHeight="1" x14ac:dyDescent="0.25">
      <c r="A484" s="96"/>
      <c r="B484" s="54"/>
      <c r="C484" s="54"/>
      <c r="E484" s="97"/>
      <c r="F484" s="53"/>
      <c r="G484" s="53"/>
      <c r="H484" s="53"/>
      <c r="I484" s="53"/>
      <c r="J484" s="53"/>
      <c r="K484" s="54"/>
      <c r="L484" s="54"/>
      <c r="M484" s="92"/>
    </row>
    <row r="485" spans="1:13" ht="12.75" customHeight="1" x14ac:dyDescent="0.25">
      <c r="A485" s="96"/>
      <c r="B485" s="54"/>
      <c r="C485" s="54"/>
      <c r="E485" s="97"/>
      <c r="F485" s="53"/>
      <c r="G485" s="53"/>
      <c r="H485" s="53"/>
      <c r="I485" s="53"/>
      <c r="J485" s="53"/>
      <c r="K485" s="54"/>
      <c r="L485" s="54"/>
      <c r="M485" s="92"/>
    </row>
    <row r="486" spans="1:13" ht="12.75" customHeight="1" x14ac:dyDescent="0.25">
      <c r="A486" s="96"/>
      <c r="B486" s="54"/>
      <c r="C486" s="54"/>
      <c r="E486" s="97"/>
      <c r="F486" s="53"/>
      <c r="G486" s="53"/>
      <c r="H486" s="53"/>
      <c r="I486" s="53"/>
      <c r="J486" s="53"/>
      <c r="K486" s="54"/>
      <c r="L486" s="54"/>
      <c r="M486" s="92"/>
    </row>
    <row r="487" spans="1:13" ht="12.75" customHeight="1" x14ac:dyDescent="0.25">
      <c r="A487" s="96"/>
      <c r="B487" s="54"/>
      <c r="C487" s="54"/>
      <c r="E487" s="97"/>
      <c r="F487" s="53"/>
      <c r="G487" s="53"/>
      <c r="H487" s="53"/>
      <c r="I487" s="53"/>
      <c r="J487" s="53"/>
      <c r="K487" s="54"/>
      <c r="L487" s="54"/>
      <c r="M487" s="92"/>
    </row>
    <row r="488" spans="1:13" ht="12.75" customHeight="1" x14ac:dyDescent="0.25">
      <c r="A488" s="96"/>
      <c r="B488" s="54"/>
      <c r="C488" s="54"/>
      <c r="E488" s="97"/>
      <c r="F488" s="53"/>
      <c r="G488" s="53"/>
      <c r="H488" s="53"/>
      <c r="I488" s="53"/>
      <c r="J488" s="53"/>
      <c r="K488" s="54"/>
      <c r="L488" s="54"/>
      <c r="M488" s="92"/>
    </row>
    <row r="489" spans="1:13" ht="12.75" customHeight="1" x14ac:dyDescent="0.25">
      <c r="A489" s="96"/>
      <c r="B489" s="54"/>
      <c r="C489" s="54"/>
      <c r="E489" s="97"/>
      <c r="F489" s="53"/>
      <c r="G489" s="53"/>
      <c r="H489" s="53"/>
      <c r="I489" s="53"/>
      <c r="J489" s="53"/>
      <c r="K489" s="54"/>
      <c r="L489" s="54"/>
      <c r="M489" s="92"/>
    </row>
    <row r="490" spans="1:13" ht="12.75" customHeight="1" x14ac:dyDescent="0.25">
      <c r="A490" s="96"/>
      <c r="B490" s="54"/>
      <c r="C490" s="54"/>
      <c r="E490" s="97"/>
      <c r="F490" s="53"/>
      <c r="G490" s="53"/>
      <c r="H490" s="53"/>
      <c r="I490" s="53"/>
      <c r="J490" s="53"/>
      <c r="K490" s="54"/>
      <c r="L490" s="54"/>
      <c r="M490" s="92"/>
    </row>
    <row r="491" spans="1:13" ht="12.75" customHeight="1" x14ac:dyDescent="0.25">
      <c r="A491" s="96"/>
      <c r="B491" s="54"/>
      <c r="C491" s="54"/>
      <c r="E491" s="97"/>
      <c r="F491" s="53"/>
      <c r="G491" s="53"/>
      <c r="H491" s="53"/>
      <c r="I491" s="53"/>
      <c r="J491" s="53"/>
      <c r="K491" s="54"/>
      <c r="L491" s="54"/>
      <c r="M491" s="92"/>
    </row>
    <row r="492" spans="1:13" ht="12.75" customHeight="1" x14ac:dyDescent="0.25">
      <c r="A492" s="96"/>
      <c r="B492" s="54"/>
      <c r="C492" s="54"/>
      <c r="E492" s="97"/>
      <c r="F492" s="53"/>
      <c r="G492" s="53"/>
      <c r="H492" s="53"/>
      <c r="I492" s="53"/>
      <c r="J492" s="53"/>
      <c r="K492" s="54"/>
      <c r="L492" s="54"/>
      <c r="M492" s="92"/>
    </row>
    <row r="493" spans="1:13" ht="12.75" customHeight="1" x14ac:dyDescent="0.25">
      <c r="A493" s="96"/>
      <c r="B493" s="54"/>
      <c r="C493" s="54"/>
      <c r="E493" s="97"/>
      <c r="F493" s="53"/>
      <c r="G493" s="53"/>
      <c r="H493" s="53"/>
      <c r="I493" s="53"/>
      <c r="J493" s="53"/>
      <c r="K493" s="54"/>
      <c r="L493" s="54"/>
      <c r="M493" s="92"/>
    </row>
    <row r="494" spans="1:13" ht="12.75" customHeight="1" x14ac:dyDescent="0.25">
      <c r="A494" s="96"/>
      <c r="B494" s="54"/>
      <c r="C494" s="54"/>
      <c r="E494" s="97"/>
      <c r="F494" s="53"/>
      <c r="G494" s="53"/>
      <c r="H494" s="53"/>
      <c r="I494" s="53"/>
      <c r="J494" s="53"/>
      <c r="K494" s="54"/>
      <c r="L494" s="54"/>
      <c r="M494" s="92"/>
    </row>
    <row r="495" spans="1:13" ht="12.75" customHeight="1" x14ac:dyDescent="0.25">
      <c r="A495" s="96"/>
      <c r="B495" s="54"/>
      <c r="C495" s="54"/>
      <c r="E495" s="97"/>
      <c r="F495" s="53"/>
      <c r="G495" s="53"/>
      <c r="H495" s="53"/>
      <c r="I495" s="53"/>
      <c r="J495" s="53"/>
      <c r="K495" s="54"/>
      <c r="L495" s="54"/>
      <c r="M495" s="92"/>
    </row>
    <row r="496" spans="1:13" ht="12.75" customHeight="1" x14ac:dyDescent="0.25">
      <c r="A496" s="96"/>
      <c r="B496" s="54"/>
      <c r="C496" s="54"/>
      <c r="E496" s="97"/>
      <c r="F496" s="53"/>
      <c r="G496" s="53"/>
      <c r="H496" s="53"/>
      <c r="I496" s="53"/>
      <c r="J496" s="53"/>
      <c r="K496" s="54"/>
      <c r="L496" s="54"/>
      <c r="M496" s="92"/>
    </row>
    <row r="497" spans="1:13" ht="12.75" customHeight="1" x14ac:dyDescent="0.25">
      <c r="A497" s="96"/>
      <c r="B497" s="54"/>
      <c r="C497" s="54"/>
      <c r="E497" s="97"/>
      <c r="F497" s="53"/>
      <c r="G497" s="53"/>
      <c r="H497" s="53"/>
      <c r="I497" s="53"/>
      <c r="J497" s="53"/>
      <c r="K497" s="54"/>
      <c r="L497" s="54"/>
      <c r="M497" s="92"/>
    </row>
    <row r="498" spans="1:13" ht="12.75" customHeight="1" x14ac:dyDescent="0.25">
      <c r="A498" s="96"/>
      <c r="B498" s="54"/>
      <c r="C498" s="54"/>
      <c r="E498" s="97"/>
      <c r="F498" s="53"/>
      <c r="G498" s="53"/>
      <c r="H498" s="53"/>
      <c r="I498" s="53"/>
      <c r="J498" s="53"/>
      <c r="K498" s="54"/>
      <c r="L498" s="54"/>
      <c r="M498" s="92"/>
    </row>
    <row r="499" spans="1:13" ht="12.75" customHeight="1" x14ac:dyDescent="0.25">
      <c r="A499" s="96"/>
      <c r="B499" s="54"/>
      <c r="C499" s="54"/>
      <c r="E499" s="97"/>
      <c r="F499" s="53"/>
      <c r="G499" s="53"/>
      <c r="H499" s="53"/>
      <c r="I499" s="53"/>
      <c r="J499" s="53"/>
      <c r="K499" s="54"/>
      <c r="L499" s="54"/>
      <c r="M499" s="92"/>
    </row>
    <row r="500" spans="1:13" ht="12.75" customHeight="1" x14ac:dyDescent="0.25">
      <c r="A500" s="96"/>
      <c r="B500" s="54"/>
      <c r="C500" s="54"/>
      <c r="E500" s="97"/>
      <c r="F500" s="53"/>
      <c r="G500" s="53"/>
      <c r="H500" s="53"/>
      <c r="I500" s="53"/>
      <c r="J500" s="53"/>
      <c r="K500" s="54"/>
      <c r="L500" s="54"/>
      <c r="M500" s="92"/>
    </row>
    <row r="501" spans="1:13" ht="12.75" customHeight="1" x14ac:dyDescent="0.25">
      <c r="A501" s="96"/>
      <c r="B501" s="54"/>
      <c r="C501" s="54"/>
      <c r="E501" s="97"/>
      <c r="F501" s="53"/>
      <c r="G501" s="53"/>
      <c r="H501" s="53"/>
      <c r="I501" s="53"/>
      <c r="J501" s="53"/>
      <c r="K501" s="54"/>
      <c r="L501" s="54"/>
      <c r="M501" s="92"/>
    </row>
    <row r="502" spans="1:13" ht="12.75" customHeight="1" x14ac:dyDescent="0.25">
      <c r="A502" s="96"/>
      <c r="B502" s="54"/>
      <c r="C502" s="54"/>
      <c r="E502" s="97"/>
      <c r="F502" s="53"/>
      <c r="G502" s="53"/>
      <c r="H502" s="53"/>
      <c r="I502" s="53"/>
      <c r="J502" s="53"/>
      <c r="K502" s="54"/>
      <c r="L502" s="54"/>
      <c r="M502" s="92"/>
    </row>
    <row r="503" spans="1:13" ht="12.75" customHeight="1" x14ac:dyDescent="0.25">
      <c r="A503" s="96"/>
      <c r="B503" s="54"/>
      <c r="C503" s="54"/>
      <c r="E503" s="97"/>
      <c r="F503" s="53"/>
      <c r="G503" s="53"/>
      <c r="H503" s="53"/>
      <c r="I503" s="53"/>
      <c r="J503" s="53"/>
      <c r="K503" s="54"/>
      <c r="L503" s="54"/>
      <c r="M503" s="92"/>
    </row>
    <row r="504" spans="1:13" ht="12.75" customHeight="1" x14ac:dyDescent="0.25">
      <c r="A504" s="96"/>
      <c r="B504" s="54"/>
      <c r="C504" s="54"/>
      <c r="E504" s="97"/>
      <c r="F504" s="53"/>
      <c r="G504" s="53"/>
      <c r="H504" s="53"/>
      <c r="I504" s="53"/>
      <c r="J504" s="53"/>
      <c r="K504" s="54"/>
      <c r="L504" s="54"/>
      <c r="M504" s="92"/>
    </row>
    <row r="505" spans="1:13" ht="12.75" customHeight="1" x14ac:dyDescent="0.25">
      <c r="A505" s="96"/>
      <c r="B505" s="54"/>
      <c r="C505" s="54"/>
      <c r="E505" s="97"/>
      <c r="F505" s="53"/>
      <c r="G505" s="53"/>
      <c r="H505" s="53"/>
      <c r="I505" s="53"/>
      <c r="J505" s="53"/>
      <c r="K505" s="54"/>
      <c r="L505" s="54"/>
      <c r="M505" s="92"/>
    </row>
    <row r="506" spans="1:13" ht="12.75" customHeight="1" x14ac:dyDescent="0.25">
      <c r="A506" s="96"/>
      <c r="B506" s="54"/>
      <c r="C506" s="54"/>
      <c r="E506" s="97"/>
      <c r="F506" s="53"/>
      <c r="G506" s="53"/>
      <c r="H506" s="53"/>
      <c r="I506" s="53"/>
      <c r="J506" s="53"/>
      <c r="K506" s="54"/>
      <c r="L506" s="54"/>
      <c r="M506" s="92"/>
    </row>
    <row r="507" spans="1:13" ht="12.75" customHeight="1" x14ac:dyDescent="0.25">
      <c r="A507" s="96"/>
      <c r="B507" s="54"/>
      <c r="C507" s="54"/>
      <c r="E507" s="97"/>
      <c r="F507" s="53"/>
      <c r="G507" s="53"/>
      <c r="H507" s="53"/>
      <c r="I507" s="53"/>
      <c r="J507" s="53"/>
      <c r="K507" s="54"/>
      <c r="L507" s="54"/>
      <c r="M507" s="92"/>
    </row>
    <row r="508" spans="1:13" ht="12.75" customHeight="1" x14ac:dyDescent="0.25">
      <c r="A508" s="96"/>
      <c r="B508" s="54"/>
      <c r="C508" s="54"/>
      <c r="E508" s="97"/>
      <c r="F508" s="53"/>
      <c r="G508" s="53"/>
      <c r="H508" s="53"/>
      <c r="I508" s="53"/>
      <c r="J508" s="53"/>
      <c r="K508" s="54"/>
      <c r="L508" s="54"/>
      <c r="M508" s="92"/>
    </row>
    <row r="509" spans="1:13" ht="12.75" customHeight="1" x14ac:dyDescent="0.25">
      <c r="A509" s="96"/>
      <c r="B509" s="54"/>
      <c r="C509" s="54"/>
      <c r="E509" s="97"/>
      <c r="F509" s="53"/>
      <c r="G509" s="53"/>
      <c r="H509" s="53"/>
      <c r="I509" s="53"/>
      <c r="J509" s="53"/>
      <c r="K509" s="54"/>
      <c r="L509" s="54"/>
      <c r="M509" s="92"/>
    </row>
    <row r="510" spans="1:13" ht="12.75" customHeight="1" x14ac:dyDescent="0.25">
      <c r="A510" s="96"/>
      <c r="B510" s="54"/>
      <c r="C510" s="54"/>
      <c r="E510" s="97"/>
      <c r="F510" s="53"/>
      <c r="G510" s="53"/>
      <c r="H510" s="53"/>
      <c r="I510" s="53"/>
      <c r="J510" s="53"/>
      <c r="K510" s="54"/>
      <c r="L510" s="54"/>
      <c r="M510" s="92"/>
    </row>
    <row r="511" spans="1:13" ht="12.75" customHeight="1" x14ac:dyDescent="0.25">
      <c r="A511" s="96"/>
      <c r="B511" s="54"/>
      <c r="C511" s="54"/>
      <c r="E511" s="97"/>
      <c r="F511" s="53"/>
      <c r="G511" s="53"/>
      <c r="H511" s="53"/>
      <c r="I511" s="53"/>
      <c r="J511" s="53"/>
      <c r="K511" s="54"/>
      <c r="L511" s="54"/>
      <c r="M511" s="92"/>
    </row>
    <row r="512" spans="1:13" ht="12.75" customHeight="1" x14ac:dyDescent="0.25">
      <c r="A512" s="96"/>
      <c r="B512" s="54"/>
      <c r="C512" s="54"/>
      <c r="E512" s="97"/>
      <c r="F512" s="53"/>
      <c r="G512" s="53"/>
      <c r="H512" s="53"/>
      <c r="I512" s="53"/>
      <c r="J512" s="53"/>
      <c r="K512" s="54"/>
      <c r="L512" s="54"/>
      <c r="M512" s="92"/>
    </row>
    <row r="513" spans="1:13" ht="12.75" customHeight="1" x14ac:dyDescent="0.25">
      <c r="A513" s="96"/>
      <c r="B513" s="54"/>
      <c r="C513" s="54"/>
      <c r="E513" s="97"/>
      <c r="F513" s="53"/>
      <c r="G513" s="53"/>
      <c r="H513" s="53"/>
      <c r="I513" s="53"/>
      <c r="J513" s="53"/>
      <c r="K513" s="54"/>
      <c r="L513" s="54"/>
      <c r="M513" s="92"/>
    </row>
    <row r="514" spans="1:13" ht="12.75" customHeight="1" x14ac:dyDescent="0.25">
      <c r="A514" s="96"/>
      <c r="B514" s="54"/>
      <c r="C514" s="54"/>
      <c r="E514" s="97"/>
      <c r="F514" s="53"/>
      <c r="G514" s="53"/>
      <c r="H514" s="53"/>
      <c r="I514" s="53"/>
      <c r="J514" s="53"/>
      <c r="K514" s="54"/>
      <c r="L514" s="54"/>
      <c r="M514" s="92"/>
    </row>
    <row r="515" spans="1:13" ht="12.75" customHeight="1" x14ac:dyDescent="0.25">
      <c r="A515" s="96"/>
      <c r="B515" s="54"/>
      <c r="C515" s="54"/>
      <c r="E515" s="97"/>
      <c r="F515" s="53"/>
      <c r="G515" s="53"/>
      <c r="H515" s="53"/>
      <c r="I515" s="53"/>
      <c r="J515" s="53"/>
      <c r="K515" s="54"/>
      <c r="L515" s="54"/>
      <c r="M515" s="92"/>
    </row>
    <row r="516" spans="1:13" ht="12.75" customHeight="1" x14ac:dyDescent="0.25">
      <c r="A516" s="96"/>
      <c r="B516" s="54"/>
      <c r="C516" s="54"/>
      <c r="E516" s="97"/>
      <c r="F516" s="53"/>
      <c r="G516" s="53"/>
      <c r="H516" s="53"/>
      <c r="I516" s="53"/>
      <c r="J516" s="53"/>
      <c r="K516" s="54"/>
      <c r="L516" s="54"/>
      <c r="M516" s="92"/>
    </row>
    <row r="517" spans="1:13" ht="12.75" customHeight="1" x14ac:dyDescent="0.25">
      <c r="A517" s="96"/>
      <c r="B517" s="54"/>
      <c r="C517" s="54"/>
      <c r="E517" s="97"/>
      <c r="F517" s="53"/>
      <c r="G517" s="53"/>
      <c r="H517" s="53"/>
      <c r="I517" s="53"/>
      <c r="J517" s="53"/>
      <c r="K517" s="54"/>
      <c r="L517" s="54"/>
      <c r="M517" s="92"/>
    </row>
    <row r="518" spans="1:13" ht="12.75" customHeight="1" x14ac:dyDescent="0.25">
      <c r="A518" s="96"/>
      <c r="B518" s="54"/>
      <c r="C518" s="54"/>
      <c r="E518" s="97"/>
      <c r="F518" s="53"/>
      <c r="G518" s="53"/>
      <c r="H518" s="53"/>
      <c r="I518" s="53"/>
      <c r="J518" s="53"/>
      <c r="K518" s="54"/>
      <c r="L518" s="54"/>
      <c r="M518" s="92"/>
    </row>
    <row r="519" spans="1:13" ht="12.75" customHeight="1" x14ac:dyDescent="0.25">
      <c r="A519" s="96"/>
      <c r="B519" s="54"/>
      <c r="C519" s="54"/>
      <c r="E519" s="97"/>
      <c r="F519" s="53"/>
      <c r="G519" s="53"/>
      <c r="H519" s="53"/>
      <c r="I519" s="53"/>
      <c r="J519" s="53"/>
      <c r="K519" s="54"/>
      <c r="L519" s="54"/>
      <c r="M519" s="92"/>
    </row>
    <row r="520" spans="1:13" ht="12.75" customHeight="1" x14ac:dyDescent="0.25">
      <c r="A520" s="96"/>
      <c r="B520" s="54"/>
      <c r="C520" s="54"/>
      <c r="E520" s="97"/>
      <c r="F520" s="53"/>
      <c r="G520" s="53"/>
      <c r="H520" s="53"/>
      <c r="I520" s="53"/>
      <c r="J520" s="53"/>
      <c r="K520" s="54"/>
      <c r="L520" s="54"/>
      <c r="M520" s="92"/>
    </row>
    <row r="521" spans="1:13" ht="12.75" customHeight="1" x14ac:dyDescent="0.25">
      <c r="A521" s="96"/>
      <c r="B521" s="54"/>
      <c r="C521" s="54"/>
      <c r="E521" s="97"/>
      <c r="F521" s="53"/>
      <c r="G521" s="53"/>
      <c r="H521" s="53"/>
      <c r="I521" s="53"/>
      <c r="J521" s="53"/>
      <c r="K521" s="54"/>
      <c r="L521" s="54"/>
      <c r="M521" s="92"/>
    </row>
    <row r="522" spans="1:13" ht="12.75" customHeight="1" x14ac:dyDescent="0.25">
      <c r="A522" s="96"/>
      <c r="B522" s="54"/>
      <c r="C522" s="54"/>
      <c r="E522" s="97"/>
      <c r="F522" s="53"/>
      <c r="G522" s="53"/>
      <c r="H522" s="53"/>
      <c r="I522" s="53"/>
      <c r="J522" s="53"/>
      <c r="K522" s="54"/>
      <c r="L522" s="54"/>
      <c r="M522" s="92"/>
    </row>
    <row r="523" spans="1:13" ht="12.75" customHeight="1" x14ac:dyDescent="0.25">
      <c r="A523" s="96"/>
      <c r="B523" s="54"/>
      <c r="C523" s="54"/>
      <c r="E523" s="97"/>
      <c r="F523" s="53"/>
      <c r="G523" s="53"/>
      <c r="H523" s="53"/>
      <c r="I523" s="53"/>
      <c r="J523" s="53"/>
      <c r="K523" s="54"/>
      <c r="L523" s="54"/>
      <c r="M523" s="92"/>
    </row>
    <row r="524" spans="1:13" ht="12.75" customHeight="1" x14ac:dyDescent="0.25">
      <c r="A524" s="96"/>
      <c r="B524" s="54"/>
      <c r="C524" s="54"/>
      <c r="E524" s="97"/>
      <c r="F524" s="53"/>
      <c r="G524" s="53"/>
      <c r="H524" s="53"/>
      <c r="I524" s="53"/>
      <c r="J524" s="53"/>
      <c r="K524" s="54"/>
      <c r="L524" s="54"/>
      <c r="M524" s="92"/>
    </row>
    <row r="525" spans="1:13" ht="12.75" customHeight="1" x14ac:dyDescent="0.25">
      <c r="A525" s="96"/>
      <c r="B525" s="54"/>
      <c r="C525" s="54"/>
      <c r="E525" s="97"/>
      <c r="F525" s="53"/>
      <c r="G525" s="53"/>
      <c r="H525" s="53"/>
      <c r="I525" s="53"/>
      <c r="J525" s="53"/>
      <c r="K525" s="54"/>
      <c r="L525" s="54"/>
      <c r="M525" s="92"/>
    </row>
    <row r="526" spans="1:13" ht="12.75" customHeight="1" x14ac:dyDescent="0.25">
      <c r="A526" s="96"/>
      <c r="B526" s="54"/>
      <c r="C526" s="54"/>
      <c r="E526" s="97"/>
      <c r="F526" s="53"/>
      <c r="G526" s="53"/>
      <c r="H526" s="53"/>
      <c r="I526" s="53"/>
      <c r="J526" s="53"/>
      <c r="K526" s="54"/>
      <c r="L526" s="54"/>
      <c r="M526" s="92"/>
    </row>
    <row r="527" spans="1:13" ht="12.75" customHeight="1" x14ac:dyDescent="0.25">
      <c r="A527" s="96"/>
      <c r="B527" s="54"/>
      <c r="C527" s="54"/>
      <c r="E527" s="97"/>
      <c r="F527" s="53"/>
      <c r="G527" s="53"/>
      <c r="H527" s="53"/>
      <c r="I527" s="53"/>
      <c r="J527" s="53"/>
      <c r="K527" s="54"/>
      <c r="L527" s="54"/>
      <c r="M527" s="92"/>
    </row>
    <row r="528" spans="1:13" ht="12.75" customHeight="1" x14ac:dyDescent="0.25">
      <c r="A528" s="96"/>
      <c r="B528" s="54"/>
      <c r="C528" s="54"/>
      <c r="E528" s="97"/>
      <c r="F528" s="53"/>
      <c r="G528" s="53"/>
      <c r="H528" s="53"/>
      <c r="I528" s="53"/>
      <c r="J528" s="53"/>
      <c r="K528" s="54"/>
      <c r="L528" s="54"/>
      <c r="M528" s="92"/>
    </row>
    <row r="529" spans="1:13" ht="12.75" customHeight="1" x14ac:dyDescent="0.25">
      <c r="A529" s="96"/>
      <c r="B529" s="54"/>
      <c r="C529" s="54"/>
      <c r="E529" s="97"/>
      <c r="F529" s="53"/>
      <c r="G529" s="53"/>
      <c r="H529" s="53"/>
      <c r="I529" s="53"/>
      <c r="J529" s="53"/>
      <c r="K529" s="54"/>
      <c r="L529" s="54"/>
      <c r="M529" s="92"/>
    </row>
    <row r="530" spans="1:13" ht="12.75" customHeight="1" x14ac:dyDescent="0.25">
      <c r="A530" s="96"/>
      <c r="B530" s="54"/>
      <c r="C530" s="54"/>
      <c r="E530" s="97"/>
      <c r="F530" s="53"/>
      <c r="G530" s="53"/>
      <c r="H530" s="53"/>
      <c r="I530" s="53"/>
      <c r="J530" s="53"/>
      <c r="K530" s="54"/>
      <c r="L530" s="54"/>
      <c r="M530" s="92"/>
    </row>
    <row r="531" spans="1:13" ht="12.75" customHeight="1" x14ac:dyDescent="0.25">
      <c r="A531" s="96"/>
      <c r="B531" s="54"/>
      <c r="C531" s="54"/>
      <c r="E531" s="97"/>
      <c r="F531" s="53"/>
      <c r="G531" s="53"/>
      <c r="H531" s="53"/>
      <c r="I531" s="53"/>
      <c r="J531" s="53"/>
      <c r="K531" s="54"/>
      <c r="L531" s="54"/>
      <c r="M531" s="92"/>
    </row>
    <row r="532" spans="1:13" ht="12.75" customHeight="1" x14ac:dyDescent="0.25">
      <c r="A532" s="96"/>
      <c r="B532" s="54"/>
      <c r="C532" s="54"/>
      <c r="E532" s="97"/>
      <c r="F532" s="53"/>
      <c r="G532" s="53"/>
      <c r="H532" s="53"/>
      <c r="I532" s="53"/>
      <c r="J532" s="53"/>
      <c r="K532" s="54"/>
      <c r="L532" s="54"/>
      <c r="M532" s="92"/>
    </row>
    <row r="533" spans="1:13" ht="12.75" customHeight="1" x14ac:dyDescent="0.25">
      <c r="A533" s="96"/>
      <c r="B533" s="54"/>
      <c r="C533" s="54"/>
      <c r="E533" s="97"/>
      <c r="F533" s="53"/>
      <c r="G533" s="53"/>
      <c r="H533" s="53"/>
      <c r="I533" s="53"/>
      <c r="J533" s="53"/>
      <c r="K533" s="54"/>
      <c r="L533" s="54"/>
      <c r="M533" s="92"/>
    </row>
    <row r="534" spans="1:13" ht="12.75" customHeight="1" x14ac:dyDescent="0.25">
      <c r="A534" s="96"/>
      <c r="B534" s="54"/>
      <c r="C534" s="54"/>
      <c r="E534" s="97"/>
      <c r="F534" s="53"/>
      <c r="G534" s="53"/>
      <c r="H534" s="53"/>
      <c r="I534" s="53"/>
      <c r="J534" s="53"/>
      <c r="K534" s="54"/>
      <c r="L534" s="54"/>
      <c r="M534" s="92"/>
    </row>
    <row r="535" spans="1:13" ht="12.75" customHeight="1" x14ac:dyDescent="0.25">
      <c r="A535" s="96"/>
      <c r="B535" s="54"/>
      <c r="C535" s="54"/>
      <c r="E535" s="97"/>
      <c r="F535" s="53"/>
      <c r="G535" s="53"/>
      <c r="H535" s="53"/>
      <c r="I535" s="53"/>
      <c r="J535" s="53"/>
      <c r="K535" s="54"/>
      <c r="L535" s="54"/>
      <c r="M535" s="92"/>
    </row>
    <row r="536" spans="1:13" ht="12.75" customHeight="1" x14ac:dyDescent="0.25">
      <c r="A536" s="96"/>
      <c r="B536" s="54"/>
      <c r="C536" s="54"/>
      <c r="E536" s="97"/>
      <c r="F536" s="53"/>
      <c r="G536" s="53"/>
      <c r="H536" s="53"/>
      <c r="I536" s="53"/>
      <c r="J536" s="53"/>
      <c r="K536" s="54"/>
      <c r="L536" s="54"/>
      <c r="M536" s="92"/>
    </row>
    <row r="537" spans="1:13" ht="12.75" customHeight="1" x14ac:dyDescent="0.25">
      <c r="A537" s="96"/>
      <c r="B537" s="54"/>
      <c r="C537" s="54"/>
      <c r="E537" s="97"/>
      <c r="F537" s="53"/>
      <c r="G537" s="53"/>
      <c r="H537" s="53"/>
      <c r="I537" s="53"/>
      <c r="J537" s="53"/>
      <c r="K537" s="54"/>
      <c r="L537" s="54"/>
      <c r="M537" s="92"/>
    </row>
    <row r="538" spans="1:13" ht="12.75" customHeight="1" x14ac:dyDescent="0.25">
      <c r="A538" s="96"/>
      <c r="B538" s="54"/>
      <c r="C538" s="54"/>
      <c r="E538" s="97"/>
      <c r="F538" s="53"/>
      <c r="G538" s="53"/>
      <c r="H538" s="53"/>
      <c r="I538" s="53"/>
      <c r="J538" s="53"/>
      <c r="K538" s="54"/>
      <c r="L538" s="54"/>
      <c r="M538" s="92"/>
    </row>
    <row r="539" spans="1:13" ht="12.75" customHeight="1" x14ac:dyDescent="0.25">
      <c r="A539" s="96"/>
      <c r="B539" s="54"/>
      <c r="C539" s="54"/>
      <c r="E539" s="97"/>
      <c r="F539" s="53"/>
      <c r="G539" s="53"/>
      <c r="H539" s="53"/>
      <c r="I539" s="53"/>
      <c r="J539" s="53"/>
      <c r="K539" s="54"/>
      <c r="L539" s="54"/>
      <c r="M539" s="92"/>
    </row>
    <row r="540" spans="1:13" ht="12.75" customHeight="1" x14ac:dyDescent="0.25">
      <c r="A540" s="96"/>
      <c r="B540" s="54"/>
      <c r="C540" s="54"/>
      <c r="E540" s="97"/>
      <c r="F540" s="53"/>
      <c r="G540" s="53"/>
      <c r="H540" s="53"/>
      <c r="I540" s="53"/>
      <c r="J540" s="53"/>
      <c r="K540" s="54"/>
      <c r="L540" s="54"/>
      <c r="M540" s="92"/>
    </row>
    <row r="541" spans="1:13" ht="12.75" customHeight="1" x14ac:dyDescent="0.25">
      <c r="A541" s="96"/>
      <c r="B541" s="54"/>
      <c r="C541" s="54"/>
      <c r="E541" s="97"/>
      <c r="F541" s="53"/>
      <c r="G541" s="53"/>
      <c r="H541" s="53"/>
      <c r="I541" s="53"/>
      <c r="J541" s="53"/>
      <c r="K541" s="54"/>
      <c r="L541" s="54"/>
      <c r="M541" s="92"/>
    </row>
    <row r="542" spans="1:13" ht="12.75" customHeight="1" x14ac:dyDescent="0.25">
      <c r="A542" s="96"/>
      <c r="B542" s="54"/>
      <c r="C542" s="54"/>
      <c r="E542" s="97"/>
      <c r="F542" s="53"/>
      <c r="G542" s="53"/>
      <c r="H542" s="53"/>
      <c r="I542" s="53"/>
      <c r="J542" s="53"/>
      <c r="K542" s="54"/>
      <c r="L542" s="54"/>
      <c r="M542" s="92"/>
    </row>
    <row r="543" spans="1:13" ht="12.75" customHeight="1" x14ac:dyDescent="0.25">
      <c r="A543" s="96"/>
      <c r="B543" s="54"/>
      <c r="C543" s="54"/>
      <c r="E543" s="97"/>
      <c r="F543" s="53"/>
      <c r="G543" s="53"/>
      <c r="H543" s="53"/>
      <c r="I543" s="53"/>
      <c r="J543" s="53"/>
      <c r="K543" s="54"/>
      <c r="L543" s="54"/>
      <c r="M543" s="92"/>
    </row>
    <row r="544" spans="1:13" ht="12.75" customHeight="1" x14ac:dyDescent="0.25">
      <c r="A544" s="96"/>
      <c r="B544" s="54"/>
      <c r="C544" s="54"/>
      <c r="E544" s="97"/>
      <c r="F544" s="53"/>
      <c r="G544" s="53"/>
      <c r="H544" s="53"/>
      <c r="I544" s="53"/>
      <c r="J544" s="53"/>
      <c r="K544" s="54"/>
      <c r="L544" s="54"/>
      <c r="M544" s="92"/>
    </row>
    <row r="545" spans="1:13" ht="12.75" customHeight="1" x14ac:dyDescent="0.25">
      <c r="A545" s="96"/>
      <c r="B545" s="54"/>
      <c r="C545" s="54"/>
      <c r="E545" s="97"/>
      <c r="F545" s="53"/>
      <c r="G545" s="53"/>
      <c r="H545" s="53"/>
      <c r="I545" s="53"/>
      <c r="J545" s="53"/>
      <c r="K545" s="54"/>
      <c r="L545" s="54"/>
      <c r="M545" s="92"/>
    </row>
    <row r="546" spans="1:13" ht="12.75" customHeight="1" x14ac:dyDescent="0.25">
      <c r="A546" s="96"/>
      <c r="B546" s="54"/>
      <c r="C546" s="54"/>
      <c r="E546" s="97"/>
      <c r="F546" s="53"/>
      <c r="G546" s="53"/>
      <c r="H546" s="53"/>
      <c r="I546" s="53"/>
      <c r="J546" s="53"/>
      <c r="K546" s="54"/>
      <c r="L546" s="54"/>
      <c r="M546" s="92"/>
    </row>
    <row r="547" spans="1:13" ht="12.75" customHeight="1" x14ac:dyDescent="0.25">
      <c r="A547" s="96"/>
      <c r="B547" s="54"/>
      <c r="C547" s="54"/>
      <c r="E547" s="97"/>
      <c r="F547" s="53"/>
      <c r="G547" s="53"/>
      <c r="H547" s="53"/>
      <c r="I547" s="53"/>
      <c r="J547" s="53"/>
      <c r="K547" s="54"/>
      <c r="L547" s="54"/>
      <c r="M547" s="92"/>
    </row>
    <row r="548" spans="1:13" ht="12.75" customHeight="1" x14ac:dyDescent="0.25">
      <c r="A548" s="96"/>
      <c r="B548" s="54"/>
      <c r="C548" s="54"/>
      <c r="E548" s="97"/>
      <c r="F548" s="53"/>
      <c r="G548" s="53"/>
      <c r="H548" s="53"/>
      <c r="I548" s="53"/>
      <c r="J548" s="53"/>
      <c r="K548" s="54"/>
      <c r="L548" s="54"/>
      <c r="M548" s="92"/>
    </row>
    <row r="549" spans="1:13" ht="12.75" customHeight="1" x14ac:dyDescent="0.25">
      <c r="A549" s="96"/>
      <c r="B549" s="54"/>
      <c r="C549" s="54"/>
      <c r="E549" s="97"/>
      <c r="F549" s="53"/>
      <c r="G549" s="53"/>
      <c r="H549" s="53"/>
      <c r="I549" s="53"/>
      <c r="J549" s="53"/>
      <c r="K549" s="54"/>
      <c r="L549" s="54"/>
      <c r="M549" s="92"/>
    </row>
    <row r="550" spans="1:13" ht="12.75" customHeight="1" x14ac:dyDescent="0.25">
      <c r="A550" s="96"/>
      <c r="B550" s="54"/>
      <c r="C550" s="54"/>
      <c r="E550" s="97"/>
      <c r="F550" s="53"/>
      <c r="G550" s="53"/>
      <c r="H550" s="53"/>
      <c r="I550" s="53"/>
      <c r="J550" s="53"/>
      <c r="K550" s="54"/>
      <c r="L550" s="54"/>
      <c r="M550" s="92"/>
    </row>
    <row r="551" spans="1:13" ht="12.75" customHeight="1" x14ac:dyDescent="0.25">
      <c r="A551" s="96"/>
      <c r="B551" s="54"/>
      <c r="C551" s="54"/>
      <c r="E551" s="97"/>
      <c r="F551" s="53"/>
      <c r="G551" s="53"/>
      <c r="H551" s="53"/>
      <c r="I551" s="53"/>
      <c r="J551" s="53"/>
      <c r="K551" s="54"/>
      <c r="L551" s="54"/>
      <c r="M551" s="92"/>
    </row>
    <row r="552" spans="1:13" ht="12.75" customHeight="1" x14ac:dyDescent="0.25">
      <c r="A552" s="96"/>
      <c r="B552" s="54"/>
      <c r="C552" s="54"/>
      <c r="E552" s="97"/>
      <c r="F552" s="53"/>
      <c r="G552" s="53"/>
      <c r="H552" s="53"/>
      <c r="I552" s="53"/>
      <c r="J552" s="53"/>
      <c r="K552" s="54"/>
      <c r="L552" s="54"/>
      <c r="M552" s="92"/>
    </row>
    <row r="553" spans="1:13" ht="12.75" customHeight="1" x14ac:dyDescent="0.25">
      <c r="A553" s="96"/>
      <c r="B553" s="54"/>
      <c r="C553" s="54"/>
      <c r="E553" s="97"/>
      <c r="F553" s="53"/>
      <c r="G553" s="53"/>
      <c r="H553" s="53"/>
      <c r="I553" s="53"/>
      <c r="J553" s="53"/>
      <c r="K553" s="54"/>
      <c r="L553" s="54"/>
      <c r="M553" s="92"/>
    </row>
    <row r="554" spans="1:13" ht="12.75" customHeight="1" x14ac:dyDescent="0.25">
      <c r="A554" s="96"/>
      <c r="B554" s="54"/>
      <c r="C554" s="54"/>
      <c r="E554" s="97"/>
      <c r="F554" s="53"/>
      <c r="G554" s="53"/>
      <c r="H554" s="53"/>
      <c r="I554" s="53"/>
      <c r="J554" s="53"/>
      <c r="K554" s="54"/>
      <c r="L554" s="54"/>
      <c r="M554" s="92"/>
    </row>
    <row r="555" spans="1:13" ht="12.75" customHeight="1" x14ac:dyDescent="0.25">
      <c r="A555" s="96"/>
      <c r="B555" s="54"/>
      <c r="C555" s="54"/>
      <c r="E555" s="97"/>
      <c r="F555" s="53"/>
      <c r="G555" s="53"/>
      <c r="H555" s="53"/>
      <c r="I555" s="53"/>
      <c r="J555" s="53"/>
      <c r="K555" s="54"/>
      <c r="L555" s="54"/>
      <c r="M555" s="92"/>
    </row>
    <row r="556" spans="1:13" ht="12.75" customHeight="1" x14ac:dyDescent="0.25">
      <c r="A556" s="96"/>
      <c r="B556" s="54"/>
      <c r="C556" s="54"/>
      <c r="E556" s="97"/>
      <c r="F556" s="53"/>
      <c r="G556" s="53"/>
      <c r="H556" s="53"/>
      <c r="I556" s="53"/>
      <c r="J556" s="53"/>
      <c r="K556" s="54"/>
      <c r="L556" s="54"/>
      <c r="M556" s="92"/>
    </row>
    <row r="557" spans="1:13" ht="12.75" customHeight="1" x14ac:dyDescent="0.25">
      <c r="A557" s="96"/>
      <c r="B557" s="54"/>
      <c r="C557" s="54"/>
      <c r="E557" s="97"/>
      <c r="F557" s="53"/>
      <c r="G557" s="53"/>
      <c r="H557" s="53"/>
      <c r="I557" s="53"/>
      <c r="J557" s="53"/>
      <c r="K557" s="54"/>
      <c r="L557" s="54"/>
      <c r="M557" s="92"/>
    </row>
    <row r="558" spans="1:13" ht="12.75" customHeight="1" x14ac:dyDescent="0.25">
      <c r="A558" s="96"/>
      <c r="B558" s="54"/>
      <c r="C558" s="54"/>
      <c r="E558" s="97"/>
      <c r="F558" s="53"/>
      <c r="G558" s="53"/>
      <c r="H558" s="53"/>
      <c r="I558" s="53"/>
      <c r="J558" s="53"/>
      <c r="K558" s="54"/>
      <c r="L558" s="54"/>
      <c r="M558" s="92"/>
    </row>
    <row r="559" spans="1:13" ht="12.75" customHeight="1" x14ac:dyDescent="0.25">
      <c r="A559" s="96"/>
      <c r="B559" s="54"/>
      <c r="C559" s="54"/>
      <c r="E559" s="97"/>
      <c r="F559" s="53"/>
      <c r="G559" s="53"/>
      <c r="H559" s="53"/>
      <c r="I559" s="53"/>
      <c r="J559" s="53"/>
      <c r="K559" s="54"/>
      <c r="L559" s="54"/>
      <c r="M559" s="92"/>
    </row>
    <row r="560" spans="1:13" ht="12.75" customHeight="1" x14ac:dyDescent="0.25">
      <c r="A560" s="96"/>
      <c r="B560" s="54"/>
      <c r="C560" s="54"/>
      <c r="E560" s="97"/>
      <c r="F560" s="53"/>
      <c r="G560" s="53"/>
      <c r="H560" s="53"/>
      <c r="I560" s="53"/>
      <c r="J560" s="53"/>
      <c r="K560" s="54"/>
      <c r="L560" s="54"/>
      <c r="M560" s="92"/>
    </row>
    <row r="561" spans="1:13" ht="12.75" customHeight="1" x14ac:dyDescent="0.25">
      <c r="A561" s="96"/>
      <c r="B561" s="54"/>
      <c r="C561" s="54"/>
      <c r="E561" s="97"/>
      <c r="F561" s="53"/>
      <c r="G561" s="53"/>
      <c r="H561" s="53"/>
      <c r="I561" s="53"/>
      <c r="J561" s="53"/>
      <c r="K561" s="54"/>
      <c r="L561" s="54"/>
      <c r="M561" s="92"/>
    </row>
    <row r="562" spans="1:13" ht="12.75" customHeight="1" x14ac:dyDescent="0.25">
      <c r="A562" s="96"/>
      <c r="B562" s="54"/>
      <c r="C562" s="54"/>
      <c r="E562" s="97"/>
      <c r="F562" s="53"/>
      <c r="G562" s="53"/>
      <c r="H562" s="53"/>
      <c r="I562" s="53"/>
      <c r="J562" s="53"/>
      <c r="K562" s="54"/>
      <c r="L562" s="54"/>
      <c r="M562" s="92"/>
    </row>
    <row r="563" spans="1:13" ht="12.75" customHeight="1" x14ac:dyDescent="0.25">
      <c r="A563" s="96"/>
      <c r="B563" s="54"/>
      <c r="C563" s="54"/>
      <c r="E563" s="97"/>
      <c r="F563" s="53"/>
      <c r="G563" s="53"/>
      <c r="H563" s="53"/>
      <c r="I563" s="53"/>
      <c r="J563" s="53"/>
      <c r="K563" s="54"/>
      <c r="L563" s="54"/>
      <c r="M563" s="92"/>
    </row>
    <row r="564" spans="1:13" ht="12.75" customHeight="1" x14ac:dyDescent="0.25">
      <c r="A564" s="96"/>
      <c r="B564" s="54"/>
      <c r="C564" s="54"/>
      <c r="E564" s="97"/>
      <c r="F564" s="53"/>
      <c r="G564" s="53"/>
      <c r="H564" s="53"/>
      <c r="I564" s="53"/>
      <c r="J564" s="53"/>
      <c r="K564" s="54"/>
      <c r="L564" s="54"/>
      <c r="M564" s="92"/>
    </row>
    <row r="565" spans="1:13" ht="12.75" customHeight="1" x14ac:dyDescent="0.25">
      <c r="A565" s="96"/>
      <c r="B565" s="54"/>
      <c r="C565" s="54"/>
      <c r="E565" s="97"/>
      <c r="F565" s="53"/>
      <c r="G565" s="53"/>
      <c r="H565" s="53"/>
      <c r="I565" s="53"/>
      <c r="J565" s="53"/>
      <c r="K565" s="54"/>
      <c r="L565" s="54"/>
      <c r="M565" s="92"/>
    </row>
    <row r="566" spans="1:13" ht="12.75" customHeight="1" x14ac:dyDescent="0.25">
      <c r="A566" s="96"/>
      <c r="B566" s="54"/>
      <c r="C566" s="54"/>
      <c r="E566" s="97"/>
      <c r="F566" s="53"/>
      <c r="G566" s="53"/>
      <c r="H566" s="53"/>
      <c r="I566" s="53"/>
      <c r="J566" s="53"/>
      <c r="K566" s="54"/>
      <c r="L566" s="54"/>
      <c r="M566" s="92"/>
    </row>
    <row r="567" spans="1:13" ht="12.75" customHeight="1" x14ac:dyDescent="0.25">
      <c r="A567" s="96"/>
      <c r="B567" s="54"/>
      <c r="C567" s="54"/>
      <c r="E567" s="97"/>
      <c r="F567" s="53"/>
      <c r="G567" s="53"/>
      <c r="H567" s="53"/>
      <c r="I567" s="53"/>
      <c r="J567" s="53"/>
      <c r="K567" s="54"/>
      <c r="L567" s="54"/>
      <c r="M567" s="92"/>
    </row>
    <row r="568" spans="1:13" ht="12.75" customHeight="1" x14ac:dyDescent="0.25">
      <c r="A568" s="96"/>
      <c r="B568" s="54"/>
      <c r="C568" s="54"/>
      <c r="E568" s="97"/>
      <c r="F568" s="53"/>
      <c r="G568" s="53"/>
      <c r="H568" s="53"/>
      <c r="I568" s="53"/>
      <c r="J568" s="53"/>
      <c r="K568" s="54"/>
      <c r="L568" s="54"/>
      <c r="M568" s="92"/>
    </row>
    <row r="569" spans="1:13" ht="12.75" customHeight="1" x14ac:dyDescent="0.25">
      <c r="A569" s="96"/>
      <c r="B569" s="54"/>
      <c r="C569" s="54"/>
      <c r="E569" s="97"/>
      <c r="F569" s="53"/>
      <c r="G569" s="53"/>
      <c r="H569" s="53"/>
      <c r="I569" s="53"/>
      <c r="J569" s="53"/>
      <c r="K569" s="54"/>
      <c r="L569" s="54"/>
      <c r="M569" s="92"/>
    </row>
    <row r="570" spans="1:13" ht="12.75" customHeight="1" x14ac:dyDescent="0.25">
      <c r="A570" s="96"/>
      <c r="B570" s="54"/>
      <c r="C570" s="54"/>
      <c r="E570" s="97"/>
      <c r="F570" s="53"/>
      <c r="G570" s="53"/>
      <c r="H570" s="53"/>
      <c r="I570" s="53"/>
      <c r="J570" s="53"/>
      <c r="K570" s="54"/>
      <c r="L570" s="54"/>
      <c r="M570" s="92"/>
    </row>
    <row r="571" spans="1:13" ht="12.75" customHeight="1" x14ac:dyDescent="0.25">
      <c r="A571" s="96"/>
      <c r="B571" s="54"/>
      <c r="C571" s="54"/>
      <c r="E571" s="97"/>
      <c r="F571" s="53"/>
      <c r="G571" s="53"/>
      <c r="H571" s="53"/>
      <c r="I571" s="53"/>
      <c r="J571" s="53"/>
      <c r="K571" s="54"/>
      <c r="L571" s="54"/>
      <c r="M571" s="92"/>
    </row>
    <row r="572" spans="1:13" ht="12.75" customHeight="1" x14ac:dyDescent="0.25">
      <c r="A572" s="96"/>
      <c r="B572" s="54"/>
      <c r="C572" s="54"/>
      <c r="E572" s="97"/>
      <c r="F572" s="53"/>
      <c r="G572" s="53"/>
      <c r="H572" s="53"/>
      <c r="I572" s="53"/>
      <c r="J572" s="53"/>
      <c r="K572" s="54"/>
      <c r="L572" s="54"/>
      <c r="M572" s="92"/>
    </row>
    <row r="573" spans="1:13" ht="12.75" customHeight="1" x14ac:dyDescent="0.25">
      <c r="A573" s="96"/>
      <c r="B573" s="54"/>
      <c r="C573" s="54"/>
      <c r="E573" s="97"/>
      <c r="F573" s="53"/>
      <c r="G573" s="53"/>
      <c r="H573" s="53"/>
      <c r="I573" s="53"/>
      <c r="J573" s="53"/>
      <c r="K573" s="54"/>
      <c r="L573" s="54"/>
      <c r="M573" s="92"/>
    </row>
    <row r="574" spans="1:13" ht="12.75" customHeight="1" x14ac:dyDescent="0.25">
      <c r="A574" s="96"/>
      <c r="B574" s="54"/>
      <c r="C574" s="54"/>
      <c r="E574" s="97"/>
      <c r="F574" s="53"/>
      <c r="G574" s="53"/>
      <c r="H574" s="53"/>
      <c r="I574" s="53"/>
      <c r="J574" s="53"/>
      <c r="K574" s="54"/>
      <c r="L574" s="54"/>
      <c r="M574" s="92"/>
    </row>
    <row r="575" spans="1:13" ht="12.75" customHeight="1" x14ac:dyDescent="0.25">
      <c r="A575" s="96"/>
      <c r="B575" s="54"/>
      <c r="C575" s="54"/>
      <c r="E575" s="97"/>
      <c r="F575" s="53"/>
      <c r="G575" s="53"/>
      <c r="H575" s="53"/>
      <c r="I575" s="53"/>
      <c r="J575" s="53"/>
      <c r="K575" s="54"/>
      <c r="L575" s="54"/>
      <c r="M575" s="92"/>
    </row>
    <row r="576" spans="1:13" ht="12.75" customHeight="1" x14ac:dyDescent="0.25">
      <c r="A576" s="96"/>
      <c r="B576" s="54"/>
      <c r="C576" s="54"/>
      <c r="E576" s="97"/>
      <c r="F576" s="53"/>
      <c r="G576" s="53"/>
      <c r="H576" s="53"/>
      <c r="I576" s="53"/>
      <c r="J576" s="53"/>
      <c r="K576" s="54"/>
      <c r="L576" s="54"/>
      <c r="M576" s="92"/>
    </row>
    <row r="577" spans="1:13" ht="12.75" customHeight="1" x14ac:dyDescent="0.25">
      <c r="A577" s="96"/>
      <c r="B577" s="54"/>
      <c r="C577" s="54"/>
      <c r="E577" s="97"/>
      <c r="F577" s="53"/>
      <c r="G577" s="53"/>
      <c r="H577" s="53"/>
      <c r="I577" s="53"/>
      <c r="J577" s="53"/>
      <c r="K577" s="54"/>
      <c r="L577" s="54"/>
      <c r="M577" s="92"/>
    </row>
    <row r="578" spans="1:13" ht="12.75" customHeight="1" x14ac:dyDescent="0.25">
      <c r="A578" s="96"/>
      <c r="B578" s="54"/>
      <c r="C578" s="54"/>
      <c r="E578" s="97"/>
      <c r="F578" s="53"/>
      <c r="G578" s="53"/>
      <c r="H578" s="53"/>
      <c r="I578" s="53"/>
      <c r="J578" s="53"/>
      <c r="K578" s="54"/>
      <c r="L578" s="54"/>
      <c r="M578" s="92"/>
    </row>
    <row r="579" spans="1:13" ht="12.75" customHeight="1" x14ac:dyDescent="0.25">
      <c r="A579" s="96"/>
      <c r="B579" s="54"/>
      <c r="C579" s="54"/>
      <c r="E579" s="97"/>
      <c r="F579" s="53"/>
      <c r="G579" s="53"/>
      <c r="H579" s="53"/>
      <c r="I579" s="53"/>
      <c r="J579" s="53"/>
      <c r="K579" s="54"/>
      <c r="L579" s="54"/>
      <c r="M579" s="92"/>
    </row>
    <row r="580" spans="1:13" ht="12.75" customHeight="1" x14ac:dyDescent="0.25">
      <c r="A580" s="96"/>
      <c r="B580" s="54"/>
      <c r="C580" s="54"/>
      <c r="E580" s="97"/>
      <c r="F580" s="53"/>
      <c r="G580" s="53"/>
      <c r="H580" s="53"/>
      <c r="I580" s="53"/>
      <c r="J580" s="53"/>
      <c r="K580" s="54"/>
      <c r="L580" s="54"/>
      <c r="M580" s="92"/>
    </row>
    <row r="581" spans="1:13" ht="12.75" customHeight="1" x14ac:dyDescent="0.25">
      <c r="A581" s="96"/>
      <c r="B581" s="54"/>
      <c r="C581" s="54"/>
      <c r="E581" s="97"/>
      <c r="F581" s="53"/>
      <c r="G581" s="53"/>
      <c r="H581" s="53"/>
      <c r="I581" s="53"/>
      <c r="J581" s="53"/>
      <c r="K581" s="54"/>
      <c r="L581" s="54"/>
      <c r="M581" s="92"/>
    </row>
    <row r="582" spans="1:13" ht="12.75" customHeight="1" x14ac:dyDescent="0.25">
      <c r="A582" s="96"/>
      <c r="B582" s="54"/>
      <c r="C582" s="54"/>
      <c r="E582" s="97"/>
      <c r="F582" s="53"/>
      <c r="G582" s="53"/>
      <c r="H582" s="53"/>
      <c r="I582" s="53"/>
      <c r="J582" s="53"/>
      <c r="K582" s="54"/>
      <c r="L582" s="54"/>
      <c r="M582" s="92"/>
    </row>
    <row r="583" spans="1:13" ht="12.75" customHeight="1" x14ac:dyDescent="0.25">
      <c r="A583" s="96"/>
      <c r="B583" s="54"/>
      <c r="C583" s="54"/>
      <c r="E583" s="97"/>
      <c r="F583" s="53"/>
      <c r="G583" s="53"/>
      <c r="H583" s="53"/>
      <c r="I583" s="53"/>
      <c r="J583" s="53"/>
      <c r="K583" s="54"/>
      <c r="L583" s="54"/>
      <c r="M583" s="92"/>
    </row>
    <row r="584" spans="1:13" ht="12.75" customHeight="1" x14ac:dyDescent="0.25">
      <c r="A584" s="96"/>
      <c r="B584" s="54"/>
      <c r="C584" s="54"/>
      <c r="E584" s="97"/>
      <c r="F584" s="53"/>
      <c r="G584" s="53"/>
      <c r="H584" s="53"/>
      <c r="I584" s="53"/>
      <c r="J584" s="53"/>
      <c r="K584" s="54"/>
      <c r="L584" s="54"/>
      <c r="M584" s="92"/>
    </row>
    <row r="585" spans="1:13" ht="12.75" customHeight="1" x14ac:dyDescent="0.25">
      <c r="A585" s="96"/>
      <c r="B585" s="54"/>
      <c r="C585" s="54"/>
      <c r="E585" s="97"/>
      <c r="F585" s="53"/>
      <c r="G585" s="53"/>
      <c r="H585" s="53"/>
      <c r="I585" s="53"/>
      <c r="J585" s="53"/>
      <c r="K585" s="54"/>
      <c r="L585" s="54"/>
      <c r="M585" s="92"/>
    </row>
    <row r="586" spans="1:13" ht="12.75" customHeight="1" x14ac:dyDescent="0.25">
      <c r="A586" s="96"/>
      <c r="B586" s="54"/>
      <c r="C586" s="54"/>
      <c r="E586" s="97"/>
      <c r="F586" s="53"/>
      <c r="G586" s="53"/>
      <c r="H586" s="53"/>
      <c r="I586" s="53"/>
      <c r="J586" s="53"/>
      <c r="K586" s="54"/>
      <c r="L586" s="54"/>
      <c r="M586" s="92"/>
    </row>
    <row r="587" spans="1:13" ht="12.75" customHeight="1" x14ac:dyDescent="0.25">
      <c r="A587" s="96"/>
      <c r="B587" s="54"/>
      <c r="C587" s="54"/>
      <c r="E587" s="97"/>
      <c r="F587" s="53"/>
      <c r="G587" s="53"/>
      <c r="H587" s="53"/>
      <c r="I587" s="53"/>
      <c r="J587" s="53"/>
      <c r="K587" s="54"/>
      <c r="L587" s="54"/>
      <c r="M587" s="92"/>
    </row>
    <row r="588" spans="1:13" ht="12.75" customHeight="1" x14ac:dyDescent="0.25">
      <c r="A588" s="96"/>
      <c r="B588" s="54"/>
      <c r="C588" s="54"/>
      <c r="E588" s="97"/>
      <c r="F588" s="53"/>
      <c r="G588" s="53"/>
      <c r="H588" s="53"/>
      <c r="I588" s="53"/>
      <c r="J588" s="53"/>
      <c r="K588" s="54"/>
      <c r="L588" s="54"/>
      <c r="M588" s="92"/>
    </row>
    <row r="589" spans="1:13" ht="12.75" customHeight="1" x14ac:dyDescent="0.25">
      <c r="A589" s="96"/>
      <c r="B589" s="54"/>
      <c r="C589" s="54"/>
      <c r="E589" s="97"/>
      <c r="F589" s="53"/>
      <c r="G589" s="53"/>
      <c r="H589" s="53"/>
      <c r="I589" s="53"/>
      <c r="J589" s="53"/>
      <c r="K589" s="54"/>
      <c r="L589" s="54"/>
      <c r="M589" s="92"/>
    </row>
    <row r="590" spans="1:13" ht="12.75" customHeight="1" x14ac:dyDescent="0.25">
      <c r="A590" s="96"/>
      <c r="B590" s="54"/>
      <c r="C590" s="54"/>
      <c r="E590" s="97"/>
      <c r="F590" s="53"/>
      <c r="G590" s="53"/>
      <c r="H590" s="53"/>
      <c r="I590" s="53"/>
      <c r="J590" s="53"/>
      <c r="K590" s="54"/>
      <c r="L590" s="54"/>
      <c r="M590" s="92"/>
    </row>
    <row r="591" spans="1:13" ht="12.75" customHeight="1" x14ac:dyDescent="0.25">
      <c r="A591" s="96"/>
      <c r="B591" s="54"/>
      <c r="C591" s="54"/>
      <c r="E591" s="97"/>
      <c r="F591" s="53"/>
      <c r="G591" s="53"/>
      <c r="H591" s="53"/>
      <c r="I591" s="53"/>
      <c r="J591" s="53"/>
      <c r="K591" s="54"/>
      <c r="L591" s="54"/>
      <c r="M591" s="92"/>
    </row>
    <row r="592" spans="1:13" ht="12.75" customHeight="1" x14ac:dyDescent="0.25">
      <c r="A592" s="96"/>
      <c r="B592" s="54"/>
      <c r="C592" s="54"/>
      <c r="E592" s="97"/>
      <c r="F592" s="53"/>
      <c r="G592" s="53"/>
      <c r="H592" s="53"/>
      <c r="I592" s="53"/>
      <c r="J592" s="53"/>
      <c r="K592" s="54"/>
      <c r="L592" s="54"/>
      <c r="M592" s="92"/>
    </row>
    <row r="593" spans="1:13" ht="12.75" customHeight="1" x14ac:dyDescent="0.25">
      <c r="A593" s="96"/>
      <c r="B593" s="54"/>
      <c r="C593" s="54"/>
      <c r="E593" s="97"/>
      <c r="F593" s="53"/>
      <c r="G593" s="53"/>
      <c r="H593" s="53"/>
      <c r="I593" s="53"/>
      <c r="J593" s="53"/>
      <c r="K593" s="54"/>
      <c r="L593" s="54"/>
      <c r="M593" s="92"/>
    </row>
    <row r="594" spans="1:13" ht="12.75" customHeight="1" x14ac:dyDescent="0.25">
      <c r="A594" s="96"/>
      <c r="B594" s="54"/>
      <c r="C594" s="54"/>
      <c r="E594" s="97"/>
      <c r="F594" s="53"/>
      <c r="G594" s="53"/>
      <c r="H594" s="53"/>
      <c r="I594" s="53"/>
      <c r="J594" s="53"/>
      <c r="K594" s="54"/>
      <c r="L594" s="54"/>
      <c r="M594" s="92"/>
    </row>
    <row r="595" spans="1:13" ht="12.75" customHeight="1" x14ac:dyDescent="0.25">
      <c r="A595" s="96"/>
      <c r="B595" s="54"/>
      <c r="C595" s="54"/>
      <c r="E595" s="97"/>
      <c r="F595" s="53"/>
      <c r="G595" s="53"/>
      <c r="H595" s="53"/>
      <c r="I595" s="53"/>
      <c r="J595" s="53"/>
      <c r="K595" s="54"/>
      <c r="L595" s="54"/>
      <c r="M595" s="92"/>
    </row>
    <row r="596" spans="1:13" ht="12.75" customHeight="1" x14ac:dyDescent="0.25">
      <c r="A596" s="96"/>
      <c r="B596" s="54"/>
      <c r="C596" s="54"/>
      <c r="E596" s="97"/>
      <c r="F596" s="53"/>
      <c r="G596" s="53"/>
      <c r="H596" s="53"/>
      <c r="I596" s="53"/>
      <c r="J596" s="53"/>
      <c r="K596" s="54"/>
      <c r="L596" s="54"/>
      <c r="M596" s="92"/>
    </row>
    <row r="597" spans="1:13" ht="12.75" customHeight="1" x14ac:dyDescent="0.25">
      <c r="A597" s="96"/>
      <c r="B597" s="54"/>
      <c r="C597" s="54"/>
      <c r="E597" s="97"/>
      <c r="F597" s="53"/>
      <c r="G597" s="53"/>
      <c r="H597" s="53"/>
      <c r="I597" s="53"/>
      <c r="J597" s="53"/>
      <c r="K597" s="54"/>
      <c r="L597" s="54"/>
      <c r="M597" s="92"/>
    </row>
    <row r="598" spans="1:13" ht="12.75" customHeight="1" x14ac:dyDescent="0.25">
      <c r="A598" s="96"/>
      <c r="B598" s="54"/>
      <c r="C598" s="54"/>
      <c r="E598" s="97"/>
      <c r="F598" s="53"/>
      <c r="G598" s="53"/>
      <c r="H598" s="53"/>
      <c r="I598" s="53"/>
      <c r="J598" s="53"/>
      <c r="K598" s="54"/>
      <c r="L598" s="54"/>
      <c r="M598" s="92"/>
    </row>
    <row r="599" spans="1:13" ht="12.75" customHeight="1" x14ac:dyDescent="0.25">
      <c r="A599" s="96"/>
      <c r="B599" s="54"/>
      <c r="C599" s="54"/>
      <c r="E599" s="97"/>
      <c r="F599" s="53"/>
      <c r="G599" s="53"/>
      <c r="H599" s="53"/>
      <c r="I599" s="53"/>
      <c r="J599" s="53"/>
      <c r="K599" s="54"/>
      <c r="L599" s="54"/>
      <c r="M599" s="92"/>
    </row>
    <row r="600" spans="1:13" ht="12.75" customHeight="1" x14ac:dyDescent="0.25">
      <c r="A600" s="96"/>
      <c r="B600" s="54"/>
      <c r="C600" s="54"/>
      <c r="E600" s="97"/>
      <c r="F600" s="53"/>
      <c r="G600" s="53"/>
      <c r="H600" s="53"/>
      <c r="I600" s="53"/>
      <c r="J600" s="53"/>
      <c r="K600" s="54"/>
      <c r="L600" s="54"/>
      <c r="M600" s="92"/>
    </row>
    <row r="601" spans="1:13" ht="12.75" customHeight="1" x14ac:dyDescent="0.25">
      <c r="A601" s="96"/>
      <c r="B601" s="54"/>
      <c r="C601" s="54"/>
      <c r="E601" s="97"/>
      <c r="F601" s="53"/>
      <c r="G601" s="53"/>
      <c r="H601" s="53"/>
      <c r="I601" s="53"/>
      <c r="J601" s="53"/>
      <c r="K601" s="54"/>
      <c r="L601" s="54"/>
      <c r="M601" s="92"/>
    </row>
    <row r="602" spans="1:13" ht="12.75" customHeight="1" x14ac:dyDescent="0.25">
      <c r="A602" s="96"/>
      <c r="B602" s="54"/>
      <c r="C602" s="54"/>
      <c r="E602" s="97"/>
      <c r="F602" s="53"/>
      <c r="G602" s="53"/>
      <c r="H602" s="53"/>
      <c r="I602" s="53"/>
      <c r="J602" s="53"/>
      <c r="K602" s="54"/>
      <c r="L602" s="54"/>
      <c r="M602" s="92"/>
    </row>
    <row r="603" spans="1:13" ht="12.75" customHeight="1" x14ac:dyDescent="0.25">
      <c r="A603" s="96"/>
      <c r="B603" s="54"/>
      <c r="C603" s="54"/>
      <c r="E603" s="97"/>
      <c r="F603" s="53"/>
      <c r="G603" s="53"/>
      <c r="H603" s="53"/>
      <c r="I603" s="53"/>
      <c r="J603" s="53"/>
      <c r="K603" s="54"/>
      <c r="L603" s="54"/>
      <c r="M603" s="92"/>
    </row>
    <row r="604" spans="1:13" ht="12.75" customHeight="1" x14ac:dyDescent="0.25">
      <c r="A604" s="96"/>
      <c r="B604" s="54"/>
      <c r="C604" s="54"/>
      <c r="E604" s="97"/>
      <c r="F604" s="53"/>
      <c r="G604" s="53"/>
      <c r="H604" s="53"/>
      <c r="I604" s="53"/>
      <c r="J604" s="53"/>
      <c r="K604" s="54"/>
      <c r="L604" s="54"/>
      <c r="M604" s="92"/>
    </row>
    <row r="605" spans="1:13" ht="12.75" customHeight="1" x14ac:dyDescent="0.25">
      <c r="A605" s="96"/>
      <c r="B605" s="54"/>
      <c r="C605" s="54"/>
      <c r="E605" s="97"/>
      <c r="F605" s="53"/>
      <c r="G605" s="53"/>
      <c r="H605" s="53"/>
      <c r="I605" s="53"/>
      <c r="J605" s="53"/>
      <c r="K605" s="54"/>
      <c r="L605" s="54"/>
      <c r="M605" s="92"/>
    </row>
    <row r="606" spans="1:13" ht="12.75" customHeight="1" x14ac:dyDescent="0.25">
      <c r="A606" s="96"/>
      <c r="B606" s="54"/>
      <c r="C606" s="54"/>
      <c r="E606" s="97"/>
      <c r="F606" s="53"/>
      <c r="G606" s="53"/>
      <c r="H606" s="53"/>
      <c r="I606" s="53"/>
      <c r="J606" s="53"/>
      <c r="K606" s="54"/>
      <c r="L606" s="54"/>
      <c r="M606" s="92"/>
    </row>
    <row r="607" spans="1:13" ht="12.75" customHeight="1" x14ac:dyDescent="0.25">
      <c r="A607" s="96"/>
      <c r="B607" s="54"/>
      <c r="C607" s="54"/>
      <c r="E607" s="97"/>
      <c r="F607" s="53"/>
      <c r="G607" s="53"/>
      <c r="H607" s="53"/>
      <c r="I607" s="53"/>
      <c r="J607" s="53"/>
      <c r="K607" s="54"/>
      <c r="L607" s="54"/>
      <c r="M607" s="92"/>
    </row>
    <row r="608" spans="1:13" ht="12.75" customHeight="1" x14ac:dyDescent="0.25">
      <c r="A608" s="96"/>
      <c r="B608" s="54"/>
      <c r="C608" s="54"/>
      <c r="E608" s="97"/>
      <c r="F608" s="53"/>
      <c r="G608" s="53"/>
      <c r="H608" s="53"/>
      <c r="I608" s="53"/>
      <c r="J608" s="53"/>
      <c r="K608" s="54"/>
      <c r="L608" s="54"/>
      <c r="M608" s="92"/>
    </row>
    <row r="609" spans="1:13" ht="12.75" customHeight="1" x14ac:dyDescent="0.25">
      <c r="A609" s="96"/>
      <c r="B609" s="54"/>
      <c r="C609" s="54"/>
      <c r="E609" s="97"/>
      <c r="F609" s="53"/>
      <c r="G609" s="53"/>
      <c r="H609" s="53"/>
      <c r="I609" s="53"/>
      <c r="J609" s="53"/>
      <c r="K609" s="54"/>
      <c r="L609" s="54"/>
      <c r="M609" s="92"/>
    </row>
    <row r="610" spans="1:13" ht="12.75" customHeight="1" x14ac:dyDescent="0.25">
      <c r="A610" s="96"/>
      <c r="B610" s="54"/>
      <c r="C610" s="54"/>
      <c r="E610" s="97"/>
      <c r="F610" s="53"/>
      <c r="G610" s="53"/>
      <c r="H610" s="53"/>
      <c r="I610" s="53"/>
      <c r="J610" s="53"/>
      <c r="K610" s="54"/>
      <c r="L610" s="54"/>
      <c r="M610" s="92"/>
    </row>
    <row r="611" spans="1:13" ht="12.75" customHeight="1" x14ac:dyDescent="0.25">
      <c r="A611" s="96"/>
      <c r="B611" s="54"/>
      <c r="C611" s="54"/>
      <c r="E611" s="97"/>
      <c r="F611" s="53"/>
      <c r="G611" s="53"/>
      <c r="H611" s="53"/>
      <c r="I611" s="53"/>
      <c r="J611" s="53"/>
      <c r="K611" s="54"/>
      <c r="L611" s="54"/>
      <c r="M611" s="92"/>
    </row>
    <row r="612" spans="1:13" ht="12.75" customHeight="1" x14ac:dyDescent="0.25">
      <c r="A612" s="96"/>
      <c r="B612" s="54"/>
      <c r="C612" s="54"/>
      <c r="E612" s="97"/>
      <c r="F612" s="53"/>
      <c r="G612" s="53"/>
      <c r="H612" s="53"/>
      <c r="I612" s="53"/>
      <c r="J612" s="53"/>
      <c r="K612" s="54"/>
      <c r="L612" s="54"/>
      <c r="M612" s="92"/>
    </row>
    <row r="613" spans="1:13" ht="12.75" customHeight="1" x14ac:dyDescent="0.25">
      <c r="A613" s="96"/>
      <c r="B613" s="54"/>
      <c r="C613" s="54"/>
      <c r="E613" s="97"/>
      <c r="F613" s="53"/>
      <c r="G613" s="53"/>
      <c r="H613" s="53"/>
      <c r="I613" s="53"/>
      <c r="J613" s="53"/>
      <c r="K613" s="54"/>
      <c r="L613" s="54"/>
      <c r="M613" s="92"/>
    </row>
    <row r="614" spans="1:13" ht="12.75" customHeight="1" x14ac:dyDescent="0.25">
      <c r="A614" s="96"/>
      <c r="B614" s="54"/>
      <c r="C614" s="54"/>
      <c r="E614" s="97"/>
      <c r="F614" s="53"/>
      <c r="G614" s="53"/>
      <c r="H614" s="53"/>
      <c r="I614" s="53"/>
      <c r="J614" s="53"/>
      <c r="K614" s="54"/>
      <c r="L614" s="54"/>
      <c r="M614" s="92"/>
    </row>
    <row r="615" spans="1:13" ht="12.75" customHeight="1" x14ac:dyDescent="0.25">
      <c r="A615" s="96"/>
      <c r="B615" s="54"/>
      <c r="C615" s="54"/>
      <c r="E615" s="97"/>
      <c r="F615" s="53"/>
      <c r="G615" s="53"/>
      <c r="H615" s="53"/>
      <c r="I615" s="53"/>
      <c r="J615" s="53"/>
      <c r="K615" s="54"/>
      <c r="L615" s="54"/>
      <c r="M615" s="92"/>
    </row>
    <row r="616" spans="1:13" ht="12.75" customHeight="1" x14ac:dyDescent="0.25">
      <c r="A616" s="96"/>
      <c r="B616" s="54"/>
      <c r="C616" s="54"/>
      <c r="E616" s="97"/>
      <c r="F616" s="53"/>
      <c r="G616" s="53"/>
      <c r="H616" s="53"/>
      <c r="I616" s="53"/>
      <c r="J616" s="53"/>
      <c r="K616" s="54"/>
      <c r="L616" s="54"/>
      <c r="M616" s="92"/>
    </row>
    <row r="617" spans="1:13" ht="12.75" customHeight="1" x14ac:dyDescent="0.25">
      <c r="A617" s="96"/>
      <c r="B617" s="54"/>
      <c r="C617" s="54"/>
      <c r="E617" s="97"/>
      <c r="F617" s="53"/>
      <c r="G617" s="53"/>
      <c r="H617" s="53"/>
      <c r="I617" s="53"/>
      <c r="J617" s="53"/>
      <c r="K617" s="54"/>
      <c r="L617" s="54"/>
      <c r="M617" s="92"/>
    </row>
    <row r="618" spans="1:13" ht="12.75" customHeight="1" x14ac:dyDescent="0.25">
      <c r="A618" s="96"/>
      <c r="B618" s="54"/>
      <c r="C618" s="54"/>
      <c r="E618" s="97"/>
      <c r="F618" s="53"/>
      <c r="G618" s="53"/>
      <c r="H618" s="53"/>
      <c r="I618" s="53"/>
      <c r="J618" s="53"/>
      <c r="K618" s="54"/>
      <c r="L618" s="54"/>
      <c r="M618" s="92"/>
    </row>
    <row r="619" spans="1:13" ht="12.75" customHeight="1" x14ac:dyDescent="0.25">
      <c r="A619" s="96"/>
      <c r="B619" s="54"/>
      <c r="C619" s="54"/>
      <c r="E619" s="97"/>
      <c r="F619" s="53"/>
      <c r="G619" s="53"/>
      <c r="H619" s="53"/>
      <c r="I619" s="53"/>
      <c r="J619" s="53"/>
      <c r="K619" s="54"/>
      <c r="L619" s="54"/>
      <c r="M619" s="92"/>
    </row>
    <row r="620" spans="1:13" ht="12.75" customHeight="1" x14ac:dyDescent="0.25">
      <c r="A620" s="96"/>
      <c r="B620" s="54"/>
      <c r="C620" s="54"/>
      <c r="E620" s="97"/>
      <c r="F620" s="53"/>
      <c r="G620" s="53"/>
      <c r="H620" s="53"/>
      <c r="I620" s="53"/>
      <c r="J620" s="53"/>
      <c r="K620" s="54"/>
      <c r="L620" s="54"/>
      <c r="M620" s="92"/>
    </row>
    <row r="621" spans="1:13" ht="12.75" customHeight="1" x14ac:dyDescent="0.25">
      <c r="A621" s="96"/>
      <c r="B621" s="54"/>
      <c r="C621" s="54"/>
      <c r="E621" s="97"/>
      <c r="F621" s="53"/>
      <c r="G621" s="53"/>
      <c r="H621" s="53"/>
      <c r="I621" s="53"/>
      <c r="J621" s="53"/>
      <c r="K621" s="54"/>
      <c r="L621" s="54"/>
      <c r="M621" s="92"/>
    </row>
    <row r="622" spans="1:13" ht="12.75" customHeight="1" x14ac:dyDescent="0.25">
      <c r="A622" s="96"/>
      <c r="B622" s="54"/>
      <c r="C622" s="54"/>
      <c r="E622" s="97"/>
      <c r="F622" s="53"/>
      <c r="G622" s="53"/>
      <c r="H622" s="53"/>
      <c r="I622" s="53"/>
      <c r="J622" s="53"/>
      <c r="K622" s="54"/>
      <c r="L622" s="54"/>
      <c r="M622" s="92"/>
    </row>
    <row r="623" spans="1:13" ht="12.75" customHeight="1" x14ac:dyDescent="0.25">
      <c r="A623" s="96"/>
      <c r="B623" s="54"/>
      <c r="C623" s="54"/>
      <c r="E623" s="97"/>
      <c r="F623" s="53"/>
      <c r="G623" s="53"/>
      <c r="H623" s="53"/>
      <c r="I623" s="53"/>
      <c r="J623" s="53"/>
      <c r="K623" s="54"/>
      <c r="L623" s="54"/>
      <c r="M623" s="92"/>
    </row>
    <row r="624" spans="1:13" ht="12.75" customHeight="1" x14ac:dyDescent="0.25">
      <c r="A624" s="96"/>
      <c r="B624" s="54"/>
      <c r="C624" s="54"/>
      <c r="E624" s="97"/>
      <c r="F624" s="53"/>
      <c r="G624" s="53"/>
      <c r="H624" s="53"/>
      <c r="I624" s="53"/>
      <c r="J624" s="53"/>
      <c r="K624" s="54"/>
      <c r="L624" s="54"/>
      <c r="M624" s="92"/>
    </row>
    <row r="625" spans="1:13" ht="12.75" customHeight="1" x14ac:dyDescent="0.25">
      <c r="A625" s="96"/>
      <c r="B625" s="54"/>
      <c r="C625" s="54"/>
      <c r="E625" s="97"/>
      <c r="F625" s="53"/>
      <c r="G625" s="53"/>
      <c r="H625" s="53"/>
      <c r="I625" s="53"/>
      <c r="J625" s="53"/>
      <c r="K625" s="54"/>
      <c r="L625" s="54"/>
      <c r="M625" s="92"/>
    </row>
    <row r="626" spans="1:13" ht="12.75" customHeight="1" x14ac:dyDescent="0.25">
      <c r="A626" s="96"/>
      <c r="B626" s="54"/>
      <c r="C626" s="54"/>
      <c r="E626" s="97"/>
      <c r="F626" s="53"/>
      <c r="G626" s="53"/>
      <c r="H626" s="53"/>
      <c r="I626" s="53"/>
      <c r="J626" s="53"/>
      <c r="K626" s="54"/>
      <c r="L626" s="54"/>
      <c r="M626" s="92"/>
    </row>
    <row r="627" spans="1:13" ht="12.75" customHeight="1" x14ac:dyDescent="0.25">
      <c r="A627" s="96"/>
      <c r="B627" s="54"/>
      <c r="C627" s="54"/>
      <c r="E627" s="97"/>
      <c r="F627" s="53"/>
      <c r="G627" s="53"/>
      <c r="H627" s="53"/>
      <c r="I627" s="53"/>
      <c r="J627" s="53"/>
      <c r="K627" s="54"/>
      <c r="L627" s="54"/>
      <c r="M627" s="92"/>
    </row>
    <row r="628" spans="1:13" ht="12.75" customHeight="1" x14ac:dyDescent="0.25">
      <c r="A628" s="96"/>
      <c r="B628" s="54"/>
      <c r="C628" s="54"/>
      <c r="D628" s="92"/>
      <c r="E628" s="97"/>
      <c r="F628" s="53"/>
      <c r="G628" s="53"/>
      <c r="H628" s="53"/>
      <c r="I628" s="53"/>
      <c r="J628" s="53"/>
      <c r="K628" s="54"/>
      <c r="L628" s="54"/>
      <c r="M628" s="92"/>
    </row>
    <row r="629" spans="1:13" ht="12.75" customHeight="1" x14ac:dyDescent="0.25">
      <c r="A629" s="96"/>
      <c r="B629" s="54"/>
      <c r="C629" s="54"/>
      <c r="D629" s="92"/>
      <c r="E629" s="97"/>
      <c r="F629" s="53"/>
      <c r="G629" s="53"/>
      <c r="H629" s="53"/>
      <c r="I629" s="53"/>
      <c r="J629" s="53"/>
      <c r="K629" s="54"/>
      <c r="L629" s="54"/>
      <c r="M629" s="92"/>
    </row>
    <row r="630" spans="1:13" ht="12.75" customHeight="1" x14ac:dyDescent="0.25">
      <c r="A630" s="96"/>
      <c r="B630" s="54"/>
      <c r="C630" s="54"/>
      <c r="D630" s="92"/>
      <c r="E630" s="97"/>
      <c r="F630" s="53"/>
      <c r="G630" s="53"/>
      <c r="H630" s="53"/>
      <c r="I630" s="53"/>
      <c r="J630" s="53"/>
      <c r="K630" s="54"/>
      <c r="L630" s="54"/>
      <c r="M630" s="92"/>
    </row>
    <row r="631" spans="1:13" ht="12.75" customHeight="1" x14ac:dyDescent="0.25">
      <c r="A631" s="96"/>
      <c r="B631" s="54"/>
      <c r="C631" s="54"/>
      <c r="D631" s="92"/>
      <c r="E631" s="97"/>
      <c r="F631" s="53"/>
      <c r="G631" s="53"/>
      <c r="H631" s="53"/>
      <c r="I631" s="53"/>
      <c r="J631" s="53"/>
      <c r="K631" s="54"/>
      <c r="L631" s="54"/>
      <c r="M631" s="92"/>
    </row>
    <row r="632" spans="1:13" ht="12.75" customHeight="1" x14ac:dyDescent="0.25">
      <c r="A632" s="96"/>
      <c r="B632" s="54"/>
      <c r="C632" s="54"/>
      <c r="D632" s="92"/>
      <c r="E632" s="97"/>
      <c r="F632" s="53"/>
      <c r="G632" s="53"/>
      <c r="H632" s="53"/>
      <c r="I632" s="53"/>
      <c r="J632" s="53"/>
      <c r="K632" s="54"/>
      <c r="L632" s="54"/>
      <c r="M632" s="92"/>
    </row>
    <row r="633" spans="1:13" ht="12.75" customHeight="1" x14ac:dyDescent="0.25">
      <c r="A633" s="96"/>
      <c r="B633" s="54"/>
      <c r="C633" s="54"/>
      <c r="D633" s="92"/>
      <c r="E633" s="97"/>
      <c r="F633" s="53"/>
      <c r="G633" s="53"/>
      <c r="H633" s="53"/>
      <c r="I633" s="53"/>
      <c r="J633" s="53"/>
      <c r="K633" s="54"/>
      <c r="L633" s="54"/>
      <c r="M633" s="92"/>
    </row>
    <row r="634" spans="1:13" ht="12.75" customHeight="1" x14ac:dyDescent="0.25">
      <c r="A634" s="96"/>
      <c r="B634" s="54"/>
      <c r="C634" s="54"/>
      <c r="D634" s="92"/>
      <c r="E634" s="97"/>
      <c r="F634" s="53"/>
      <c r="G634" s="53"/>
      <c r="H634" s="53"/>
      <c r="I634" s="53"/>
      <c r="J634" s="53"/>
      <c r="K634" s="54"/>
      <c r="L634" s="54"/>
      <c r="M634" s="92"/>
    </row>
    <row r="635" spans="1:13" ht="12.75" customHeight="1" x14ac:dyDescent="0.25">
      <c r="A635" s="96"/>
      <c r="B635" s="54"/>
      <c r="C635" s="54"/>
      <c r="D635" s="92"/>
      <c r="E635" s="97"/>
      <c r="F635" s="53"/>
      <c r="G635" s="53"/>
      <c r="H635" s="53"/>
      <c r="I635" s="53"/>
      <c r="J635" s="53"/>
      <c r="K635" s="54"/>
      <c r="L635" s="54"/>
      <c r="M635" s="92"/>
    </row>
    <row r="636" spans="1:13" ht="12.75" customHeight="1" x14ac:dyDescent="0.25">
      <c r="A636" s="96"/>
      <c r="B636" s="54"/>
      <c r="C636" s="54"/>
      <c r="D636" s="92"/>
      <c r="E636" s="97"/>
      <c r="F636" s="53"/>
      <c r="G636" s="53"/>
      <c r="H636" s="53"/>
      <c r="I636" s="53"/>
      <c r="J636" s="53"/>
      <c r="K636" s="54"/>
      <c r="L636" s="54"/>
      <c r="M636" s="92"/>
    </row>
    <row r="637" spans="1:13" ht="12.75" customHeight="1" x14ac:dyDescent="0.25">
      <c r="A637" s="96"/>
      <c r="B637" s="54"/>
      <c r="C637" s="54"/>
      <c r="D637" s="92"/>
      <c r="E637" s="97"/>
      <c r="F637" s="53"/>
      <c r="G637" s="53"/>
      <c r="H637" s="53"/>
      <c r="I637" s="53"/>
      <c r="J637" s="53"/>
      <c r="K637" s="54"/>
      <c r="L637" s="54"/>
      <c r="M637" s="92"/>
    </row>
    <row r="638" spans="1:13" ht="12.75" customHeight="1" x14ac:dyDescent="0.25">
      <c r="A638" s="96"/>
      <c r="B638" s="54"/>
      <c r="C638" s="54"/>
      <c r="D638" s="92"/>
      <c r="E638" s="97"/>
      <c r="F638" s="53"/>
      <c r="G638" s="53"/>
      <c r="H638" s="53"/>
      <c r="I638" s="53"/>
      <c r="J638" s="53"/>
      <c r="K638" s="54"/>
      <c r="L638" s="54"/>
      <c r="M638" s="92"/>
    </row>
    <row r="639" spans="1:13" ht="12.75" customHeight="1" x14ac:dyDescent="0.25">
      <c r="A639" s="96"/>
      <c r="B639" s="54"/>
      <c r="C639" s="54"/>
      <c r="D639" s="92"/>
      <c r="E639" s="97"/>
      <c r="F639" s="53"/>
      <c r="G639" s="53"/>
      <c r="H639" s="53"/>
      <c r="I639" s="53"/>
      <c r="J639" s="53"/>
      <c r="K639" s="54"/>
      <c r="L639" s="54"/>
      <c r="M639" s="92"/>
    </row>
    <row r="640" spans="1:13" ht="12.75" customHeight="1" x14ac:dyDescent="0.25">
      <c r="A640" s="96"/>
      <c r="B640" s="54"/>
      <c r="C640" s="54"/>
      <c r="D640" s="92"/>
      <c r="E640" s="97"/>
      <c r="F640" s="53"/>
      <c r="G640" s="53"/>
      <c r="H640" s="53"/>
      <c r="I640" s="53"/>
      <c r="J640" s="53"/>
      <c r="K640" s="54"/>
      <c r="L640" s="54"/>
      <c r="M640" s="92"/>
    </row>
    <row r="641" spans="1:13" ht="12.75" customHeight="1" x14ac:dyDescent="0.25">
      <c r="A641" s="96"/>
      <c r="B641" s="54"/>
      <c r="C641" s="54"/>
      <c r="D641" s="92"/>
      <c r="E641" s="97"/>
      <c r="F641" s="53"/>
      <c r="G641" s="53"/>
      <c r="H641" s="53"/>
      <c r="I641" s="53"/>
      <c r="J641" s="53"/>
      <c r="K641" s="54"/>
      <c r="L641" s="54"/>
      <c r="M641" s="92"/>
    </row>
    <row r="642" spans="1:13" ht="12.75" customHeight="1" x14ac:dyDescent="0.25">
      <c r="A642" s="96"/>
      <c r="B642" s="54"/>
      <c r="C642" s="54"/>
      <c r="D642" s="92"/>
      <c r="E642" s="97"/>
      <c r="F642" s="53"/>
      <c r="G642" s="53"/>
      <c r="H642" s="53"/>
      <c r="I642" s="53"/>
      <c r="J642" s="53"/>
      <c r="K642" s="54"/>
      <c r="L642" s="54"/>
      <c r="M642" s="92"/>
    </row>
    <row r="643" spans="1:13" ht="12.75" customHeight="1" x14ac:dyDescent="0.25">
      <c r="A643" s="96"/>
      <c r="B643" s="54"/>
      <c r="C643" s="54"/>
      <c r="D643" s="92"/>
      <c r="E643" s="97"/>
      <c r="F643" s="53"/>
      <c r="G643" s="53"/>
      <c r="H643" s="53"/>
      <c r="I643" s="53"/>
      <c r="J643" s="53"/>
      <c r="K643" s="54"/>
      <c r="L643" s="54"/>
      <c r="M643" s="92"/>
    </row>
    <row r="644" spans="1:13" ht="12.75" customHeight="1" x14ac:dyDescent="0.25">
      <c r="A644" s="96"/>
      <c r="B644" s="54"/>
      <c r="C644" s="54"/>
      <c r="D644" s="92"/>
      <c r="E644" s="97"/>
      <c r="F644" s="53"/>
      <c r="G644" s="53"/>
      <c r="H644" s="53"/>
      <c r="I644" s="53"/>
      <c r="J644" s="53"/>
      <c r="K644" s="54"/>
      <c r="L644" s="54"/>
      <c r="M644" s="92"/>
    </row>
    <row r="645" spans="1:13" ht="12.75" customHeight="1" x14ac:dyDescent="0.25">
      <c r="A645" s="96"/>
      <c r="B645" s="54"/>
      <c r="C645" s="54"/>
      <c r="D645" s="92"/>
      <c r="E645" s="97"/>
      <c r="F645" s="53"/>
      <c r="G645" s="53"/>
      <c r="H645" s="53"/>
      <c r="I645" s="53"/>
      <c r="J645" s="53"/>
      <c r="K645" s="54"/>
      <c r="L645" s="54"/>
      <c r="M645" s="92"/>
    </row>
    <row r="646" spans="1:13" ht="12.75" customHeight="1" x14ac:dyDescent="0.25">
      <c r="A646" s="96"/>
      <c r="B646" s="54"/>
      <c r="C646" s="54"/>
      <c r="D646" s="92"/>
      <c r="E646" s="97"/>
      <c r="F646" s="53"/>
      <c r="G646" s="53"/>
      <c r="H646" s="53"/>
      <c r="I646" s="53"/>
      <c r="J646" s="53"/>
      <c r="K646" s="54"/>
      <c r="L646" s="54"/>
      <c r="M646" s="92"/>
    </row>
    <row r="647" spans="1:13" ht="12.75" customHeight="1" x14ac:dyDescent="0.25">
      <c r="A647" s="96"/>
      <c r="B647" s="54"/>
      <c r="C647" s="54"/>
      <c r="D647" s="92"/>
      <c r="E647" s="97"/>
      <c r="F647" s="53"/>
      <c r="G647" s="53"/>
      <c r="H647" s="53"/>
      <c r="I647" s="53"/>
      <c r="J647" s="53"/>
      <c r="K647" s="54"/>
      <c r="L647" s="54"/>
      <c r="M647" s="92"/>
    </row>
    <row r="648" spans="1:13" ht="12.75" customHeight="1" x14ac:dyDescent="0.25">
      <c r="A648" s="96"/>
      <c r="B648" s="54"/>
      <c r="C648" s="54"/>
      <c r="D648" s="92"/>
      <c r="E648" s="97"/>
      <c r="F648" s="53"/>
      <c r="G648" s="53"/>
      <c r="H648" s="53"/>
      <c r="I648" s="53"/>
      <c r="J648" s="53"/>
      <c r="K648" s="54"/>
      <c r="L648" s="54"/>
      <c r="M648" s="92"/>
    </row>
    <row r="649" spans="1:13" ht="12.75" customHeight="1" x14ac:dyDescent="0.25">
      <c r="A649" s="96"/>
      <c r="B649" s="54"/>
      <c r="C649" s="54"/>
      <c r="D649" s="92"/>
      <c r="E649" s="97"/>
      <c r="F649" s="53"/>
      <c r="G649" s="53"/>
      <c r="H649" s="53"/>
      <c r="I649" s="53"/>
      <c r="J649" s="53"/>
      <c r="K649" s="54"/>
      <c r="L649" s="54"/>
      <c r="M649" s="92"/>
    </row>
    <row r="650" spans="1:13" ht="12.75" customHeight="1" x14ac:dyDescent="0.25">
      <c r="A650" s="96"/>
      <c r="B650" s="54"/>
      <c r="C650" s="54"/>
      <c r="D650" s="92"/>
      <c r="E650" s="97"/>
      <c r="F650" s="53"/>
      <c r="G650" s="53"/>
      <c r="H650" s="53"/>
      <c r="I650" s="53"/>
      <c r="J650" s="53"/>
      <c r="K650" s="54"/>
      <c r="L650" s="54"/>
      <c r="M650" s="92"/>
    </row>
    <row r="651" spans="1:13" ht="12.75" customHeight="1" x14ac:dyDescent="0.25">
      <c r="A651" s="96"/>
      <c r="B651" s="54"/>
      <c r="C651" s="54"/>
      <c r="D651" s="92"/>
      <c r="E651" s="97"/>
      <c r="F651" s="53"/>
      <c r="G651" s="53"/>
      <c r="H651" s="53"/>
      <c r="I651" s="53"/>
      <c r="J651" s="53"/>
      <c r="K651" s="54"/>
      <c r="L651" s="54"/>
      <c r="M651" s="92"/>
    </row>
    <row r="652" spans="1:13" ht="12.75" customHeight="1" x14ac:dyDescent="0.25">
      <c r="A652" s="96"/>
      <c r="B652" s="54"/>
      <c r="C652" s="54"/>
      <c r="D652" s="92"/>
      <c r="E652" s="97"/>
      <c r="F652" s="53"/>
      <c r="G652" s="53"/>
      <c r="H652" s="53"/>
      <c r="I652" s="53"/>
      <c r="J652" s="53"/>
      <c r="K652" s="54"/>
      <c r="L652" s="54"/>
      <c r="M652" s="92"/>
    </row>
    <row r="653" spans="1:13" ht="12.75" customHeight="1" x14ac:dyDescent="0.25">
      <c r="A653" s="96"/>
      <c r="B653" s="54"/>
      <c r="C653" s="54"/>
      <c r="D653" s="92"/>
      <c r="E653" s="97"/>
      <c r="F653" s="53"/>
      <c r="G653" s="53"/>
      <c r="H653" s="53"/>
      <c r="I653" s="53"/>
      <c r="J653" s="53"/>
      <c r="K653" s="54"/>
      <c r="L653" s="54"/>
      <c r="M653" s="92"/>
    </row>
    <row r="654" spans="1:13" ht="12.75" customHeight="1" x14ac:dyDescent="0.25">
      <c r="A654" s="96"/>
      <c r="B654" s="54"/>
      <c r="C654" s="54"/>
      <c r="D654" s="92"/>
      <c r="E654" s="97"/>
      <c r="F654" s="53"/>
      <c r="G654" s="53"/>
      <c r="H654" s="53"/>
      <c r="I654" s="53"/>
      <c r="J654" s="53"/>
      <c r="K654" s="54"/>
      <c r="L654" s="54"/>
      <c r="M654" s="92"/>
    </row>
    <row r="655" spans="1:13" ht="12.75" customHeight="1" x14ac:dyDescent="0.25">
      <c r="A655" s="96"/>
      <c r="B655" s="54"/>
      <c r="C655" s="54"/>
      <c r="D655" s="92"/>
      <c r="E655" s="97"/>
      <c r="F655" s="53"/>
      <c r="G655" s="53"/>
      <c r="H655" s="53"/>
      <c r="I655" s="53"/>
      <c r="J655" s="53"/>
      <c r="K655" s="54"/>
      <c r="L655" s="54"/>
      <c r="M655" s="92"/>
    </row>
    <row r="656" spans="1:13" ht="12.75" customHeight="1" x14ac:dyDescent="0.25">
      <c r="A656" s="96"/>
      <c r="B656" s="54"/>
      <c r="C656" s="54"/>
      <c r="D656" s="92"/>
      <c r="E656" s="97"/>
      <c r="F656" s="53"/>
      <c r="G656" s="53"/>
      <c r="H656" s="53"/>
      <c r="I656" s="53"/>
      <c r="J656" s="53"/>
      <c r="K656" s="54"/>
      <c r="L656" s="54"/>
      <c r="M656" s="92"/>
    </row>
    <row r="657" spans="1:13" ht="12.75" customHeight="1" x14ac:dyDescent="0.25">
      <c r="A657" s="96"/>
      <c r="B657" s="54"/>
      <c r="C657" s="54"/>
      <c r="D657" s="92"/>
      <c r="E657" s="97"/>
      <c r="F657" s="53"/>
      <c r="G657" s="53"/>
      <c r="H657" s="53"/>
      <c r="I657" s="53"/>
      <c r="J657" s="53"/>
      <c r="K657" s="54"/>
      <c r="L657" s="54"/>
      <c r="M657" s="92"/>
    </row>
    <row r="658" spans="1:13" ht="12.75" customHeight="1" x14ac:dyDescent="0.25">
      <c r="A658" s="96"/>
      <c r="B658" s="54"/>
      <c r="C658" s="54"/>
      <c r="D658" s="92"/>
      <c r="E658" s="97"/>
      <c r="F658" s="53"/>
      <c r="G658" s="53"/>
      <c r="H658" s="53"/>
      <c r="I658" s="53"/>
      <c r="J658" s="53"/>
      <c r="K658" s="54"/>
      <c r="L658" s="54"/>
      <c r="M658" s="92"/>
    </row>
    <row r="659" spans="1:13" ht="12.75" customHeight="1" x14ac:dyDescent="0.25">
      <c r="A659" s="96"/>
      <c r="B659" s="54"/>
      <c r="C659" s="54"/>
      <c r="D659" s="92"/>
      <c r="E659" s="97"/>
      <c r="F659" s="53"/>
      <c r="G659" s="53"/>
      <c r="H659" s="53"/>
      <c r="I659" s="53"/>
      <c r="J659" s="53"/>
      <c r="K659" s="54"/>
      <c r="L659" s="54"/>
      <c r="M659" s="92"/>
    </row>
    <row r="660" spans="1:13" ht="12.75" customHeight="1" x14ac:dyDescent="0.25">
      <c r="A660" s="96"/>
      <c r="B660" s="54"/>
      <c r="C660" s="54"/>
      <c r="D660" s="92"/>
      <c r="E660" s="97"/>
      <c r="F660" s="53"/>
      <c r="G660" s="53"/>
      <c r="H660" s="53"/>
      <c r="I660" s="53"/>
      <c r="J660" s="53"/>
      <c r="K660" s="54"/>
      <c r="L660" s="54"/>
      <c r="M660" s="92"/>
    </row>
    <row r="661" spans="1:13" ht="12.75" customHeight="1" x14ac:dyDescent="0.25">
      <c r="A661" s="96"/>
      <c r="B661" s="54"/>
      <c r="C661" s="54"/>
      <c r="D661" s="92"/>
      <c r="E661" s="97"/>
      <c r="F661" s="53"/>
      <c r="G661" s="53"/>
      <c r="H661" s="53"/>
      <c r="I661" s="53"/>
      <c r="J661" s="53"/>
      <c r="K661" s="54"/>
      <c r="L661" s="54"/>
      <c r="M661" s="92"/>
    </row>
    <row r="662" spans="1:13" ht="12.75" customHeight="1" x14ac:dyDescent="0.25">
      <c r="A662" s="96"/>
      <c r="B662" s="54"/>
      <c r="C662" s="54"/>
      <c r="D662" s="92"/>
      <c r="E662" s="97"/>
      <c r="F662" s="53"/>
      <c r="G662" s="53"/>
      <c r="H662" s="53"/>
      <c r="I662" s="53"/>
      <c r="J662" s="53"/>
      <c r="K662" s="54"/>
      <c r="L662" s="54"/>
      <c r="M662" s="92"/>
    </row>
    <row r="663" spans="1:13" ht="12.75" customHeight="1" x14ac:dyDescent="0.25">
      <c r="A663" s="96"/>
      <c r="B663" s="54"/>
      <c r="C663" s="54"/>
      <c r="D663" s="92"/>
      <c r="E663" s="97"/>
      <c r="F663" s="53"/>
      <c r="G663" s="53"/>
      <c r="H663" s="53"/>
      <c r="I663" s="53"/>
      <c r="J663" s="53"/>
      <c r="K663" s="54"/>
      <c r="L663" s="54"/>
      <c r="M663" s="92"/>
    </row>
    <row r="664" spans="1:13" ht="12.75" customHeight="1" x14ac:dyDescent="0.25">
      <c r="A664" s="96"/>
      <c r="B664" s="54"/>
      <c r="C664" s="54"/>
      <c r="D664" s="92"/>
      <c r="E664" s="97"/>
      <c r="F664" s="53"/>
      <c r="G664" s="53"/>
      <c r="H664" s="53"/>
      <c r="I664" s="53"/>
      <c r="J664" s="53"/>
      <c r="K664" s="54"/>
      <c r="L664" s="54"/>
      <c r="M664" s="92"/>
    </row>
    <row r="665" spans="1:13" ht="12.75" customHeight="1" x14ac:dyDescent="0.25">
      <c r="A665" s="96"/>
      <c r="B665" s="54"/>
      <c r="C665" s="54"/>
      <c r="D665" s="92"/>
      <c r="E665" s="97"/>
      <c r="F665" s="53"/>
      <c r="G665" s="53"/>
      <c r="H665" s="53"/>
      <c r="I665" s="53"/>
      <c r="J665" s="53"/>
      <c r="K665" s="54"/>
      <c r="L665" s="54"/>
      <c r="M665" s="92"/>
    </row>
    <row r="666" spans="1:13" ht="12.75" customHeight="1" x14ac:dyDescent="0.25">
      <c r="A666" s="96"/>
      <c r="B666" s="54"/>
      <c r="C666" s="54"/>
      <c r="D666" s="92"/>
      <c r="E666" s="97"/>
      <c r="F666" s="53"/>
      <c r="G666" s="53"/>
      <c r="H666" s="53"/>
      <c r="I666" s="53"/>
      <c r="J666" s="53"/>
      <c r="K666" s="54"/>
      <c r="L666" s="54"/>
      <c r="M666" s="92"/>
    </row>
    <row r="667" spans="1:13" ht="12.75" customHeight="1" x14ac:dyDescent="0.25">
      <c r="A667" s="96"/>
      <c r="B667" s="54"/>
      <c r="C667" s="54"/>
      <c r="D667" s="92"/>
      <c r="E667" s="97"/>
      <c r="F667" s="53"/>
      <c r="G667" s="53"/>
      <c r="H667" s="53"/>
      <c r="I667" s="53"/>
      <c r="J667" s="53"/>
      <c r="K667" s="54"/>
      <c r="L667" s="54"/>
      <c r="M667" s="92"/>
    </row>
    <row r="668" spans="1:13" ht="12.75" customHeight="1" x14ac:dyDescent="0.25">
      <c r="A668" s="96"/>
      <c r="B668" s="54"/>
      <c r="C668" s="54"/>
      <c r="D668" s="92"/>
      <c r="E668" s="97"/>
      <c r="F668" s="53"/>
      <c r="G668" s="53"/>
      <c r="H668" s="53"/>
      <c r="I668" s="53"/>
      <c r="J668" s="53"/>
      <c r="K668" s="54"/>
      <c r="L668" s="54"/>
      <c r="M668" s="92"/>
    </row>
    <row r="669" spans="1:13" ht="12.75" customHeight="1" x14ac:dyDescent="0.25">
      <c r="A669" s="96"/>
      <c r="B669" s="54"/>
      <c r="C669" s="54"/>
      <c r="D669" s="92"/>
      <c r="E669" s="97"/>
      <c r="F669" s="53"/>
      <c r="G669" s="53"/>
      <c r="H669" s="53"/>
      <c r="I669" s="53"/>
      <c r="J669" s="53"/>
      <c r="K669" s="54"/>
      <c r="L669" s="54"/>
      <c r="M669" s="92"/>
    </row>
    <row r="670" spans="1:13" ht="12.75" customHeight="1" x14ac:dyDescent="0.25">
      <c r="A670" s="96"/>
      <c r="B670" s="54"/>
      <c r="C670" s="54"/>
      <c r="E670" s="97"/>
      <c r="F670" s="53"/>
      <c r="G670" s="53"/>
      <c r="H670" s="53"/>
      <c r="I670" s="53"/>
      <c r="J670" s="53"/>
      <c r="K670" s="54"/>
      <c r="L670" s="54"/>
      <c r="M670" s="92"/>
    </row>
    <row r="671" spans="1:13" ht="12.75" customHeight="1" x14ac:dyDescent="0.25">
      <c r="A671" s="96"/>
      <c r="B671" s="54"/>
      <c r="C671" s="54"/>
      <c r="E671" s="97"/>
      <c r="F671" s="53"/>
      <c r="G671" s="53"/>
      <c r="H671" s="53"/>
      <c r="I671" s="53"/>
      <c r="J671" s="53"/>
      <c r="K671" s="54"/>
      <c r="L671" s="54"/>
      <c r="M671" s="92"/>
    </row>
    <row r="672" spans="1:13" ht="12.75" customHeight="1" x14ac:dyDescent="0.25">
      <c r="A672" s="96"/>
      <c r="B672" s="54"/>
      <c r="C672" s="54"/>
      <c r="E672" s="97"/>
      <c r="F672" s="53"/>
      <c r="G672" s="53"/>
      <c r="H672" s="53"/>
      <c r="I672" s="53"/>
      <c r="J672" s="53"/>
      <c r="K672" s="54"/>
      <c r="L672" s="54"/>
      <c r="M672" s="92"/>
    </row>
    <row r="673" spans="1:13" ht="12.75" customHeight="1" x14ac:dyDescent="0.25">
      <c r="A673" s="96"/>
      <c r="B673" s="54"/>
      <c r="C673" s="54"/>
      <c r="E673" s="97"/>
      <c r="F673" s="53"/>
      <c r="G673" s="53"/>
      <c r="H673" s="53"/>
      <c r="I673" s="53"/>
      <c r="J673" s="53"/>
      <c r="K673" s="54"/>
      <c r="L673" s="54"/>
      <c r="M673" s="92"/>
    </row>
    <row r="674" spans="1:13" ht="12.75" customHeight="1" x14ac:dyDescent="0.25">
      <c r="A674" s="96"/>
      <c r="B674" s="54"/>
      <c r="C674" s="54"/>
      <c r="E674" s="97"/>
      <c r="F674" s="53"/>
      <c r="G674" s="53"/>
      <c r="H674" s="53"/>
      <c r="I674" s="53"/>
      <c r="J674" s="53"/>
      <c r="K674" s="54"/>
      <c r="L674" s="54"/>
      <c r="M674" s="92"/>
    </row>
    <row r="675" spans="1:13" ht="12.75" customHeight="1" x14ac:dyDescent="0.25">
      <c r="A675" s="96"/>
      <c r="B675" s="54"/>
      <c r="C675" s="54"/>
      <c r="E675" s="97"/>
      <c r="F675" s="53"/>
      <c r="G675" s="53"/>
      <c r="H675" s="53"/>
      <c r="I675" s="53"/>
      <c r="J675" s="53"/>
      <c r="K675" s="54"/>
      <c r="L675" s="54"/>
      <c r="M675" s="92"/>
    </row>
    <row r="676" spans="1:13" ht="12.75" customHeight="1" x14ac:dyDescent="0.25">
      <c r="A676" s="96"/>
      <c r="B676" s="54"/>
      <c r="C676" s="54"/>
      <c r="E676" s="97"/>
      <c r="F676" s="53"/>
      <c r="G676" s="53"/>
      <c r="H676" s="53"/>
      <c r="I676" s="53"/>
      <c r="J676" s="53"/>
      <c r="K676" s="54"/>
      <c r="L676" s="54"/>
      <c r="M676" s="92"/>
    </row>
    <row r="677" spans="1:13" ht="12.75" customHeight="1" x14ac:dyDescent="0.25">
      <c r="A677" s="96"/>
      <c r="B677" s="54"/>
      <c r="C677" s="54"/>
      <c r="E677" s="97"/>
      <c r="F677" s="53"/>
      <c r="G677" s="53"/>
      <c r="H677" s="53"/>
      <c r="I677" s="53"/>
      <c r="J677" s="53"/>
      <c r="K677" s="54"/>
      <c r="L677" s="54"/>
      <c r="M677" s="92"/>
    </row>
    <row r="678" spans="1:13" ht="12.75" customHeight="1" x14ac:dyDescent="0.25">
      <c r="A678" s="96"/>
      <c r="B678" s="54"/>
      <c r="C678" s="54"/>
      <c r="E678" s="97"/>
      <c r="F678" s="53"/>
      <c r="G678" s="53"/>
      <c r="H678" s="53"/>
      <c r="I678" s="53"/>
      <c r="J678" s="53"/>
      <c r="K678" s="54"/>
      <c r="L678" s="54"/>
      <c r="M678" s="92"/>
    </row>
    <row r="679" spans="1:13" ht="12.75" customHeight="1" x14ac:dyDescent="0.25">
      <c r="A679" s="96"/>
      <c r="B679" s="54"/>
      <c r="C679" s="54"/>
      <c r="E679" s="97"/>
      <c r="F679" s="53"/>
      <c r="G679" s="53"/>
      <c r="H679" s="53"/>
      <c r="I679" s="53"/>
      <c r="J679" s="53"/>
      <c r="K679" s="54"/>
      <c r="L679" s="54"/>
      <c r="M679" s="92"/>
    </row>
    <row r="680" spans="1:13" ht="12.75" customHeight="1" x14ac:dyDescent="0.25">
      <c r="A680" s="96"/>
      <c r="B680" s="54"/>
      <c r="C680" s="54"/>
      <c r="E680" s="97"/>
      <c r="F680" s="53"/>
      <c r="G680" s="53"/>
      <c r="H680" s="53"/>
      <c r="I680" s="53"/>
      <c r="J680" s="53"/>
      <c r="K680" s="54"/>
      <c r="L680" s="54"/>
      <c r="M680" s="92"/>
    </row>
    <row r="681" spans="1:13" ht="12.75" customHeight="1" x14ac:dyDescent="0.25">
      <c r="A681" s="96"/>
      <c r="B681" s="54"/>
      <c r="C681" s="54"/>
      <c r="E681" s="97"/>
      <c r="F681" s="53"/>
      <c r="G681" s="53"/>
      <c r="H681" s="53"/>
      <c r="I681" s="53"/>
      <c r="J681" s="53"/>
      <c r="K681" s="54"/>
      <c r="L681" s="54"/>
      <c r="M681" s="92"/>
    </row>
    <row r="682" spans="1:13" ht="12.75" customHeight="1" x14ac:dyDescent="0.25">
      <c r="A682" s="96"/>
      <c r="B682" s="54"/>
      <c r="C682" s="54"/>
      <c r="E682" s="97"/>
      <c r="F682" s="53"/>
      <c r="G682" s="53"/>
      <c r="H682" s="53"/>
      <c r="I682" s="53"/>
      <c r="J682" s="53"/>
      <c r="K682" s="54"/>
      <c r="L682" s="54"/>
      <c r="M682" s="92"/>
    </row>
    <row r="683" spans="1:13" ht="12.75" customHeight="1" x14ac:dyDescent="0.25">
      <c r="A683" s="96"/>
      <c r="B683" s="54"/>
      <c r="C683" s="54"/>
      <c r="E683" s="97"/>
      <c r="F683" s="53"/>
      <c r="G683" s="53"/>
      <c r="H683" s="53"/>
      <c r="I683" s="53"/>
      <c r="J683" s="53"/>
      <c r="K683" s="54"/>
      <c r="L683" s="54"/>
      <c r="M683" s="92"/>
    </row>
    <row r="684" spans="1:13" ht="12.75" customHeight="1" x14ac:dyDescent="0.25">
      <c r="A684" s="96"/>
      <c r="B684" s="54"/>
      <c r="C684" s="54"/>
      <c r="E684" s="97"/>
      <c r="F684" s="53"/>
      <c r="G684" s="53"/>
      <c r="H684" s="53"/>
      <c r="I684" s="53"/>
      <c r="J684" s="53"/>
      <c r="K684" s="54"/>
      <c r="L684" s="54"/>
      <c r="M684" s="92"/>
    </row>
    <row r="685" spans="1:13" ht="12.75" customHeight="1" x14ac:dyDescent="0.25">
      <c r="A685" s="96"/>
      <c r="B685" s="54"/>
      <c r="C685" s="54"/>
      <c r="E685" s="97"/>
      <c r="F685" s="53"/>
      <c r="G685" s="53"/>
      <c r="H685" s="53"/>
      <c r="I685" s="53"/>
      <c r="J685" s="53"/>
      <c r="K685" s="54"/>
      <c r="L685" s="54"/>
      <c r="M685" s="92"/>
    </row>
    <row r="686" spans="1:13" ht="12.75" customHeight="1" x14ac:dyDescent="0.25">
      <c r="A686" s="96"/>
      <c r="B686" s="54"/>
      <c r="C686" s="54"/>
      <c r="E686" s="97"/>
      <c r="F686" s="53"/>
      <c r="G686" s="53"/>
      <c r="H686" s="53"/>
      <c r="I686" s="53"/>
      <c r="J686" s="53"/>
      <c r="K686" s="54"/>
      <c r="L686" s="54"/>
      <c r="M686" s="92"/>
    </row>
    <row r="687" spans="1:13" ht="12.75" customHeight="1" x14ac:dyDescent="0.25">
      <c r="A687" s="96"/>
      <c r="B687" s="54"/>
      <c r="C687" s="54"/>
      <c r="E687" s="97"/>
      <c r="F687" s="53"/>
      <c r="G687" s="53"/>
      <c r="H687" s="53"/>
      <c r="I687" s="53"/>
      <c r="J687" s="53"/>
      <c r="K687" s="54"/>
      <c r="L687" s="54"/>
      <c r="M687" s="92"/>
    </row>
    <row r="688" spans="1:13" ht="12.75" customHeight="1" x14ac:dyDescent="0.25">
      <c r="A688" s="96"/>
      <c r="B688" s="54"/>
      <c r="C688" s="54"/>
      <c r="E688" s="97"/>
      <c r="F688" s="53"/>
      <c r="G688" s="53"/>
      <c r="H688" s="53"/>
      <c r="I688" s="53"/>
      <c r="J688" s="53"/>
      <c r="K688" s="54"/>
      <c r="L688" s="54"/>
      <c r="M688" s="92"/>
    </row>
    <row r="689" spans="1:13" ht="12.75" customHeight="1" x14ac:dyDescent="0.25">
      <c r="A689" s="96"/>
      <c r="B689" s="54"/>
      <c r="C689" s="54"/>
      <c r="E689" s="97"/>
      <c r="F689" s="53"/>
      <c r="G689" s="53"/>
      <c r="H689" s="53"/>
      <c r="I689" s="53"/>
      <c r="J689" s="53"/>
      <c r="K689" s="54"/>
      <c r="L689" s="54"/>
      <c r="M689" s="92"/>
    </row>
    <row r="690" spans="1:13" ht="12.75" customHeight="1" x14ac:dyDescent="0.25">
      <c r="A690" s="96"/>
      <c r="B690" s="54"/>
      <c r="C690" s="54"/>
      <c r="E690" s="97"/>
      <c r="F690" s="53"/>
      <c r="G690" s="53"/>
      <c r="H690" s="53"/>
      <c r="I690" s="53"/>
      <c r="J690" s="53"/>
      <c r="K690" s="54"/>
      <c r="L690" s="54"/>
      <c r="M690" s="92"/>
    </row>
    <row r="691" spans="1:13" ht="12.75" customHeight="1" x14ac:dyDescent="0.25">
      <c r="A691" s="96"/>
      <c r="B691" s="54"/>
      <c r="C691" s="54"/>
      <c r="E691" s="97"/>
      <c r="F691" s="53"/>
      <c r="G691" s="53"/>
      <c r="H691" s="53"/>
      <c r="I691" s="53"/>
      <c r="J691" s="53"/>
      <c r="K691" s="54"/>
      <c r="L691" s="54"/>
      <c r="M691" s="92"/>
    </row>
    <row r="692" spans="1:13" ht="12.75" customHeight="1" x14ac:dyDescent="0.25">
      <c r="A692" s="96"/>
      <c r="B692" s="54"/>
      <c r="C692" s="54"/>
      <c r="E692" s="97"/>
      <c r="F692" s="53"/>
      <c r="G692" s="53"/>
      <c r="H692" s="53"/>
      <c r="I692" s="53"/>
      <c r="J692" s="53"/>
      <c r="K692" s="54"/>
      <c r="L692" s="54"/>
      <c r="M692" s="92"/>
    </row>
    <row r="693" spans="1:13" ht="12.75" customHeight="1" x14ac:dyDescent="0.25">
      <c r="A693" s="96"/>
      <c r="B693" s="54"/>
      <c r="C693" s="54"/>
      <c r="E693" s="97"/>
      <c r="F693" s="53"/>
      <c r="G693" s="53"/>
      <c r="H693" s="53"/>
      <c r="I693" s="53"/>
      <c r="J693" s="53"/>
      <c r="K693" s="54"/>
      <c r="L693" s="54"/>
      <c r="M693" s="92"/>
    </row>
    <row r="694" spans="1:13" ht="12.75" customHeight="1" x14ac:dyDescent="0.25">
      <c r="A694" s="96"/>
      <c r="B694" s="54"/>
      <c r="C694" s="54"/>
      <c r="E694" s="97"/>
      <c r="F694" s="53"/>
      <c r="G694" s="53"/>
      <c r="H694" s="53"/>
      <c r="I694" s="53"/>
      <c r="J694" s="53"/>
      <c r="K694" s="54"/>
      <c r="L694" s="54"/>
      <c r="M694" s="92"/>
    </row>
    <row r="695" spans="1:13" ht="12.75" customHeight="1" x14ac:dyDescent="0.25">
      <c r="A695" s="96"/>
      <c r="B695" s="54"/>
      <c r="C695" s="54"/>
      <c r="E695" s="97"/>
      <c r="F695" s="53"/>
      <c r="G695" s="53"/>
      <c r="H695" s="53"/>
      <c r="I695" s="53"/>
      <c r="J695" s="53"/>
      <c r="K695" s="54"/>
      <c r="L695" s="54"/>
      <c r="M695" s="92"/>
    </row>
    <row r="696" spans="1:13" ht="12.75" customHeight="1" x14ac:dyDescent="0.25">
      <c r="A696" s="96"/>
      <c r="B696" s="54"/>
      <c r="C696" s="54"/>
      <c r="E696" s="97"/>
      <c r="F696" s="53"/>
      <c r="G696" s="53"/>
      <c r="H696" s="53"/>
      <c r="I696" s="53"/>
      <c r="J696" s="53"/>
      <c r="K696" s="54"/>
      <c r="L696" s="54"/>
      <c r="M696" s="92"/>
    </row>
    <row r="697" spans="1:13" ht="12.75" customHeight="1" x14ac:dyDescent="0.25">
      <c r="A697" s="96"/>
      <c r="B697" s="54"/>
      <c r="C697" s="54"/>
      <c r="E697" s="97"/>
      <c r="F697" s="53"/>
      <c r="G697" s="53"/>
      <c r="H697" s="53"/>
      <c r="I697" s="53"/>
      <c r="J697" s="53"/>
      <c r="K697" s="54"/>
      <c r="L697" s="54"/>
      <c r="M697" s="92"/>
    </row>
    <row r="698" spans="1:13" ht="12.75" customHeight="1" x14ac:dyDescent="0.25">
      <c r="A698" s="96"/>
      <c r="B698" s="54"/>
      <c r="C698" s="54"/>
      <c r="E698" s="97"/>
      <c r="F698" s="53"/>
      <c r="G698" s="53"/>
      <c r="H698" s="53"/>
      <c r="I698" s="53"/>
      <c r="J698" s="53"/>
      <c r="K698" s="54"/>
      <c r="L698" s="54"/>
      <c r="M698" s="92"/>
    </row>
    <row r="699" spans="1:13" ht="12.75" customHeight="1" x14ac:dyDescent="0.25">
      <c r="A699" s="96"/>
      <c r="B699" s="54"/>
      <c r="C699" s="54"/>
      <c r="E699" s="97"/>
      <c r="F699" s="53"/>
      <c r="G699" s="53"/>
      <c r="H699" s="53"/>
      <c r="I699" s="53"/>
      <c r="J699" s="53"/>
      <c r="K699" s="54"/>
      <c r="L699" s="54"/>
      <c r="M699" s="92"/>
    </row>
    <row r="700" spans="1:13" ht="12.75" customHeight="1" x14ac:dyDescent="0.25">
      <c r="A700" s="96"/>
      <c r="B700" s="54"/>
      <c r="C700" s="54"/>
      <c r="E700" s="97"/>
      <c r="F700" s="53"/>
      <c r="G700" s="53"/>
      <c r="H700" s="53"/>
      <c r="I700" s="53"/>
      <c r="J700" s="53"/>
      <c r="K700" s="54"/>
      <c r="L700" s="54"/>
      <c r="M700" s="92"/>
    </row>
    <row r="701" spans="1:13" ht="12.75" customHeight="1" x14ac:dyDescent="0.25">
      <c r="A701" s="96"/>
      <c r="B701" s="54"/>
      <c r="C701" s="54"/>
      <c r="E701" s="97"/>
      <c r="F701" s="53"/>
      <c r="G701" s="53"/>
      <c r="H701" s="53"/>
      <c r="I701" s="53"/>
      <c r="J701" s="53"/>
      <c r="K701" s="54"/>
      <c r="L701" s="54"/>
      <c r="M701" s="92"/>
    </row>
    <row r="702" spans="1:13" ht="12.75" customHeight="1" x14ac:dyDescent="0.25">
      <c r="A702" s="96"/>
      <c r="B702" s="54"/>
      <c r="C702" s="54"/>
      <c r="E702" s="97"/>
      <c r="F702" s="53"/>
      <c r="G702" s="53"/>
      <c r="H702" s="53"/>
      <c r="I702" s="53"/>
      <c r="J702" s="53"/>
      <c r="K702" s="54"/>
      <c r="L702" s="54"/>
      <c r="M702" s="92"/>
    </row>
    <row r="703" spans="1:13" ht="12.75" customHeight="1" x14ac:dyDescent="0.25">
      <c r="A703" s="96"/>
      <c r="B703" s="54"/>
      <c r="C703" s="54"/>
      <c r="E703" s="97"/>
      <c r="F703" s="53"/>
      <c r="G703" s="53"/>
      <c r="H703" s="53"/>
      <c r="I703" s="53"/>
      <c r="J703" s="53"/>
      <c r="K703" s="54"/>
      <c r="L703" s="54"/>
      <c r="M703" s="92"/>
    </row>
    <row r="704" spans="1:13" ht="12.75" customHeight="1" x14ac:dyDescent="0.25">
      <c r="A704" s="96"/>
      <c r="B704" s="54"/>
      <c r="C704" s="54"/>
      <c r="E704" s="97"/>
      <c r="F704" s="53"/>
      <c r="G704" s="53"/>
      <c r="H704" s="53"/>
      <c r="I704" s="53"/>
      <c r="J704" s="53"/>
      <c r="K704" s="54"/>
      <c r="L704" s="54"/>
      <c r="M704" s="92"/>
    </row>
    <row r="705" spans="1:13" ht="12.75" customHeight="1" x14ac:dyDescent="0.25">
      <c r="A705" s="96"/>
      <c r="B705" s="54"/>
      <c r="C705" s="54"/>
      <c r="E705" s="97"/>
      <c r="F705" s="53"/>
      <c r="G705" s="53"/>
      <c r="H705" s="53"/>
      <c r="I705" s="53"/>
      <c r="J705" s="53"/>
      <c r="K705" s="54"/>
      <c r="L705" s="54"/>
      <c r="M705" s="92"/>
    </row>
    <row r="706" spans="1:13" ht="12.75" customHeight="1" x14ac:dyDescent="0.25">
      <c r="A706" s="96"/>
      <c r="B706" s="54"/>
      <c r="C706" s="54"/>
      <c r="E706" s="97"/>
      <c r="F706" s="53"/>
      <c r="G706" s="53"/>
      <c r="H706" s="53"/>
      <c r="I706" s="53"/>
      <c r="J706" s="53"/>
      <c r="K706" s="54"/>
      <c r="L706" s="54"/>
      <c r="M706" s="92"/>
    </row>
    <row r="707" spans="1:13" ht="12.75" customHeight="1" x14ac:dyDescent="0.25">
      <c r="A707" s="96"/>
      <c r="B707" s="54"/>
      <c r="C707" s="54"/>
      <c r="E707" s="97"/>
      <c r="F707" s="53"/>
      <c r="G707" s="53"/>
      <c r="H707" s="53"/>
      <c r="I707" s="53"/>
      <c r="J707" s="53"/>
      <c r="K707" s="54"/>
      <c r="L707" s="54"/>
      <c r="M707" s="92"/>
    </row>
    <row r="708" spans="1:13" ht="12.75" customHeight="1" x14ac:dyDescent="0.25">
      <c r="A708" s="96"/>
      <c r="B708" s="54"/>
      <c r="C708" s="54"/>
      <c r="E708" s="97"/>
      <c r="F708" s="53"/>
      <c r="G708" s="53"/>
      <c r="H708" s="53"/>
      <c r="I708" s="53"/>
      <c r="J708" s="53"/>
      <c r="K708" s="54"/>
      <c r="L708" s="54"/>
      <c r="M708" s="92"/>
    </row>
    <row r="709" spans="1:13" ht="12.75" customHeight="1" x14ac:dyDescent="0.25">
      <c r="A709" s="96"/>
      <c r="B709" s="54"/>
      <c r="C709" s="54"/>
      <c r="E709" s="97"/>
      <c r="F709" s="53"/>
      <c r="G709" s="53"/>
      <c r="H709" s="53"/>
      <c r="I709" s="53"/>
      <c r="J709" s="53"/>
      <c r="K709" s="54"/>
      <c r="L709" s="54"/>
      <c r="M709" s="92"/>
    </row>
    <row r="710" spans="1:13" ht="12.75" customHeight="1" x14ac:dyDescent="0.25">
      <c r="A710" s="96"/>
      <c r="B710" s="54"/>
      <c r="C710" s="54"/>
      <c r="E710" s="97"/>
      <c r="F710" s="53"/>
      <c r="G710" s="53"/>
      <c r="H710" s="53"/>
      <c r="I710" s="53"/>
      <c r="J710" s="53"/>
      <c r="K710" s="54"/>
      <c r="L710" s="54"/>
      <c r="M710" s="92"/>
    </row>
    <row r="711" spans="1:13" ht="12.75" customHeight="1" x14ac:dyDescent="0.25">
      <c r="A711" s="96"/>
      <c r="B711" s="54"/>
      <c r="C711" s="54"/>
      <c r="E711" s="97"/>
      <c r="F711" s="53"/>
      <c r="G711" s="53"/>
      <c r="H711" s="53"/>
      <c r="I711" s="53"/>
      <c r="J711" s="53"/>
      <c r="K711" s="54"/>
      <c r="L711" s="54"/>
      <c r="M711" s="92"/>
    </row>
    <row r="712" spans="1:13" ht="12.75" customHeight="1" x14ac:dyDescent="0.25">
      <c r="A712" s="96"/>
      <c r="B712" s="54"/>
      <c r="C712" s="54"/>
      <c r="E712" s="97"/>
      <c r="F712" s="53"/>
      <c r="G712" s="53"/>
      <c r="H712" s="53"/>
      <c r="I712" s="53"/>
      <c r="J712" s="53"/>
      <c r="K712" s="54"/>
      <c r="L712" s="54"/>
      <c r="M712" s="92"/>
    </row>
    <row r="713" spans="1:13" ht="12.75" customHeight="1" x14ac:dyDescent="0.25">
      <c r="A713" s="96"/>
      <c r="B713" s="54"/>
      <c r="C713" s="54"/>
      <c r="E713" s="97"/>
      <c r="F713" s="53"/>
      <c r="G713" s="53"/>
      <c r="H713" s="53"/>
      <c r="I713" s="53"/>
      <c r="J713" s="53"/>
      <c r="K713" s="54"/>
      <c r="L713" s="54"/>
      <c r="M713" s="92"/>
    </row>
    <row r="714" spans="1:13" ht="12.75" customHeight="1" x14ac:dyDescent="0.25">
      <c r="A714" s="96"/>
      <c r="B714" s="54"/>
      <c r="C714" s="54"/>
      <c r="E714" s="97"/>
      <c r="F714" s="53"/>
      <c r="G714" s="53"/>
      <c r="H714" s="53"/>
      <c r="I714" s="53"/>
      <c r="J714" s="53"/>
      <c r="K714" s="54"/>
      <c r="L714" s="54"/>
      <c r="M714" s="92"/>
    </row>
    <row r="715" spans="1:13" ht="12.75" customHeight="1" x14ac:dyDescent="0.25">
      <c r="A715" s="96"/>
      <c r="B715" s="54"/>
      <c r="C715" s="54"/>
      <c r="E715" s="97"/>
      <c r="F715" s="53"/>
      <c r="G715" s="53"/>
      <c r="H715" s="53"/>
      <c r="I715" s="53"/>
      <c r="J715" s="53"/>
      <c r="K715" s="54"/>
      <c r="L715" s="54"/>
      <c r="M715" s="92"/>
    </row>
    <row r="716" spans="1:13" ht="12.75" customHeight="1" x14ac:dyDescent="0.25">
      <c r="A716" s="96"/>
      <c r="B716" s="54"/>
      <c r="C716" s="54"/>
      <c r="E716" s="97"/>
      <c r="F716" s="53"/>
      <c r="G716" s="53"/>
      <c r="H716" s="53"/>
      <c r="I716" s="53"/>
      <c r="J716" s="53"/>
      <c r="K716" s="54"/>
      <c r="L716" s="54"/>
      <c r="M716" s="92"/>
    </row>
    <row r="717" spans="1:13" ht="12.75" customHeight="1" x14ac:dyDescent="0.25">
      <c r="A717" s="96"/>
      <c r="B717" s="54"/>
      <c r="C717" s="54"/>
      <c r="E717" s="97"/>
      <c r="F717" s="53"/>
      <c r="G717" s="53"/>
      <c r="H717" s="53"/>
      <c r="I717" s="53"/>
      <c r="J717" s="53"/>
      <c r="K717" s="54"/>
      <c r="L717" s="54"/>
      <c r="M717" s="92"/>
    </row>
    <row r="718" spans="1:13" ht="12.75" customHeight="1" x14ac:dyDescent="0.25">
      <c r="A718" s="96"/>
      <c r="B718" s="54"/>
      <c r="C718" s="54"/>
      <c r="E718" s="97"/>
      <c r="F718" s="53"/>
      <c r="G718" s="53"/>
      <c r="H718" s="53"/>
      <c r="I718" s="53"/>
      <c r="J718" s="53"/>
      <c r="K718" s="54"/>
      <c r="L718" s="54"/>
      <c r="M718" s="92"/>
    </row>
    <row r="719" spans="1:13" ht="12.75" customHeight="1" x14ac:dyDescent="0.25">
      <c r="A719" s="96"/>
      <c r="B719" s="54"/>
      <c r="C719" s="54"/>
      <c r="E719" s="97"/>
      <c r="F719" s="53"/>
      <c r="G719" s="53"/>
      <c r="H719" s="53"/>
      <c r="I719" s="53"/>
      <c r="J719" s="53"/>
      <c r="K719" s="54"/>
      <c r="L719" s="54"/>
      <c r="M719" s="92"/>
    </row>
    <row r="720" spans="1:13" ht="12.75" customHeight="1" x14ac:dyDescent="0.25">
      <c r="A720" s="96"/>
      <c r="B720" s="54"/>
      <c r="C720" s="54"/>
      <c r="E720" s="97"/>
      <c r="F720" s="53"/>
      <c r="G720" s="53"/>
      <c r="H720" s="53"/>
      <c r="I720" s="53"/>
      <c r="J720" s="53"/>
      <c r="K720" s="54"/>
      <c r="L720" s="54"/>
      <c r="M720" s="92"/>
    </row>
    <row r="721" spans="1:13" ht="12.75" customHeight="1" x14ac:dyDescent="0.25">
      <c r="A721" s="96"/>
      <c r="B721" s="54"/>
      <c r="C721" s="54"/>
      <c r="E721" s="97"/>
      <c r="F721" s="53"/>
      <c r="G721" s="53"/>
      <c r="H721" s="53"/>
      <c r="I721" s="53"/>
      <c r="J721" s="53"/>
      <c r="K721" s="54"/>
      <c r="L721" s="54"/>
      <c r="M721" s="92"/>
    </row>
    <row r="722" spans="1:13" ht="12.75" customHeight="1" x14ac:dyDescent="0.25">
      <c r="A722" s="96"/>
      <c r="B722" s="54"/>
      <c r="C722" s="54"/>
      <c r="E722" s="97"/>
      <c r="F722" s="53"/>
      <c r="G722" s="53"/>
      <c r="H722" s="53"/>
      <c r="I722" s="53"/>
      <c r="J722" s="53"/>
      <c r="K722" s="54"/>
      <c r="L722" s="54"/>
      <c r="M722" s="92"/>
    </row>
    <row r="723" spans="1:13" ht="12.75" customHeight="1" x14ac:dyDescent="0.25">
      <c r="A723" s="96"/>
      <c r="B723" s="54"/>
      <c r="C723" s="54"/>
      <c r="E723" s="97"/>
      <c r="F723" s="53"/>
      <c r="G723" s="53"/>
      <c r="H723" s="53"/>
      <c r="I723" s="53"/>
      <c r="J723" s="53"/>
      <c r="K723" s="54"/>
      <c r="L723" s="54"/>
      <c r="M723" s="92"/>
    </row>
    <row r="724" spans="1:13" ht="12.75" customHeight="1" x14ac:dyDescent="0.25">
      <c r="A724" s="96"/>
      <c r="B724" s="54"/>
      <c r="C724" s="54"/>
      <c r="E724" s="97"/>
      <c r="F724" s="53"/>
      <c r="G724" s="53"/>
      <c r="H724" s="53"/>
      <c r="I724" s="53"/>
      <c r="J724" s="53"/>
      <c r="K724" s="54"/>
      <c r="L724" s="54"/>
      <c r="M724" s="92"/>
    </row>
    <row r="725" spans="1:13" ht="12.75" customHeight="1" x14ac:dyDescent="0.25">
      <c r="A725" s="96"/>
      <c r="B725" s="54"/>
      <c r="C725" s="54"/>
      <c r="E725" s="97"/>
      <c r="F725" s="53"/>
      <c r="G725" s="53"/>
      <c r="H725" s="53"/>
      <c r="I725" s="53"/>
      <c r="J725" s="53"/>
      <c r="K725" s="54"/>
      <c r="L725" s="54"/>
      <c r="M725" s="92"/>
    </row>
    <row r="726" spans="1:13" ht="12.75" customHeight="1" x14ac:dyDescent="0.25">
      <c r="A726" s="96"/>
      <c r="B726" s="54"/>
      <c r="C726" s="54"/>
      <c r="E726" s="97"/>
      <c r="F726" s="53"/>
      <c r="G726" s="53"/>
      <c r="H726" s="53"/>
      <c r="I726" s="53"/>
      <c r="J726" s="53"/>
      <c r="K726" s="54"/>
      <c r="L726" s="54"/>
      <c r="M726" s="92"/>
    </row>
    <row r="727" spans="1:13" ht="12.75" customHeight="1" x14ac:dyDescent="0.25">
      <c r="A727" s="96"/>
      <c r="B727" s="54"/>
      <c r="C727" s="54"/>
      <c r="E727" s="97"/>
      <c r="F727" s="53"/>
      <c r="G727" s="53"/>
      <c r="H727" s="53"/>
      <c r="I727" s="53"/>
      <c r="J727" s="53"/>
      <c r="K727" s="54"/>
      <c r="L727" s="54"/>
      <c r="M727" s="92"/>
    </row>
    <row r="728" spans="1:13" ht="12.75" customHeight="1" x14ac:dyDescent="0.25">
      <c r="A728" s="96"/>
      <c r="B728" s="54"/>
      <c r="C728" s="54"/>
      <c r="E728" s="97"/>
      <c r="F728" s="53"/>
      <c r="G728" s="53"/>
      <c r="H728" s="53"/>
      <c r="I728" s="53"/>
      <c r="J728" s="53"/>
      <c r="K728" s="54"/>
      <c r="L728" s="54"/>
      <c r="M728" s="92"/>
    </row>
    <row r="729" spans="1:13" ht="12.75" customHeight="1" x14ac:dyDescent="0.25">
      <c r="A729" s="96"/>
      <c r="B729" s="54"/>
      <c r="C729" s="54"/>
      <c r="E729" s="97"/>
      <c r="F729" s="53"/>
      <c r="G729" s="53"/>
      <c r="H729" s="53"/>
      <c r="I729" s="53"/>
      <c r="J729" s="53"/>
      <c r="K729" s="54"/>
      <c r="L729" s="54"/>
      <c r="M729" s="92"/>
    </row>
    <row r="730" spans="1:13" ht="12.75" customHeight="1" x14ac:dyDescent="0.25">
      <c r="A730" s="96"/>
      <c r="B730" s="54"/>
      <c r="C730" s="54"/>
      <c r="E730" s="97"/>
      <c r="F730" s="53"/>
      <c r="G730" s="53"/>
      <c r="H730" s="53"/>
      <c r="I730" s="53"/>
      <c r="J730" s="53"/>
      <c r="K730" s="54"/>
      <c r="L730" s="54"/>
      <c r="M730" s="92"/>
    </row>
    <row r="731" spans="1:13" ht="12.75" customHeight="1" x14ac:dyDescent="0.25">
      <c r="A731" s="96"/>
      <c r="B731" s="54"/>
      <c r="C731" s="54"/>
      <c r="E731" s="97"/>
      <c r="F731" s="53"/>
      <c r="G731" s="53"/>
      <c r="H731" s="53"/>
      <c r="I731" s="53"/>
      <c r="J731" s="53"/>
      <c r="K731" s="54"/>
      <c r="L731" s="54"/>
      <c r="M731" s="92"/>
    </row>
    <row r="732" spans="1:13" ht="12.75" customHeight="1" x14ac:dyDescent="0.25">
      <c r="A732" s="96"/>
      <c r="B732" s="54"/>
      <c r="C732" s="54"/>
      <c r="E732" s="97"/>
      <c r="F732" s="53"/>
      <c r="G732" s="53"/>
      <c r="H732" s="53"/>
      <c r="I732" s="53"/>
      <c r="J732" s="53"/>
      <c r="K732" s="54"/>
      <c r="L732" s="54"/>
      <c r="M732" s="92"/>
    </row>
    <row r="733" spans="1:13" ht="12.75" customHeight="1" x14ac:dyDescent="0.25">
      <c r="A733" s="96"/>
      <c r="B733" s="54"/>
      <c r="C733" s="54"/>
      <c r="E733" s="97"/>
      <c r="F733" s="53"/>
      <c r="G733" s="53"/>
      <c r="H733" s="53"/>
      <c r="I733" s="53"/>
      <c r="J733" s="53"/>
      <c r="K733" s="54"/>
      <c r="L733" s="54"/>
      <c r="M733" s="92"/>
    </row>
    <row r="734" spans="1:13" ht="12.75" customHeight="1" x14ac:dyDescent="0.25">
      <c r="A734" s="96"/>
      <c r="B734" s="54"/>
      <c r="C734" s="54"/>
      <c r="E734" s="97"/>
      <c r="F734" s="53"/>
      <c r="G734" s="53"/>
      <c r="H734" s="53"/>
      <c r="I734" s="53"/>
      <c r="J734" s="53"/>
      <c r="K734" s="54"/>
      <c r="L734" s="54"/>
      <c r="M734" s="92"/>
    </row>
    <row r="735" spans="1:13" ht="12.75" customHeight="1" x14ac:dyDescent="0.25">
      <c r="A735" s="96"/>
      <c r="B735" s="54"/>
      <c r="C735" s="54"/>
      <c r="E735" s="97"/>
      <c r="F735" s="53"/>
      <c r="G735" s="53"/>
      <c r="H735" s="53"/>
      <c r="I735" s="53"/>
      <c r="J735" s="53"/>
      <c r="K735" s="54"/>
      <c r="L735" s="54"/>
      <c r="M735" s="92"/>
    </row>
    <row r="736" spans="1:13" ht="12.75" customHeight="1" x14ac:dyDescent="0.25">
      <c r="A736" s="96"/>
      <c r="B736" s="54"/>
      <c r="C736" s="54"/>
      <c r="E736" s="97"/>
      <c r="F736" s="53"/>
      <c r="G736" s="53"/>
      <c r="H736" s="53"/>
      <c r="I736" s="53"/>
      <c r="J736" s="53"/>
      <c r="K736" s="54"/>
      <c r="L736" s="54"/>
      <c r="M736" s="92"/>
    </row>
    <row r="737" spans="1:13" ht="12.75" customHeight="1" x14ac:dyDescent="0.25">
      <c r="A737" s="96"/>
      <c r="B737" s="54"/>
      <c r="C737" s="54"/>
      <c r="E737" s="97"/>
      <c r="F737" s="53"/>
      <c r="G737" s="53"/>
      <c r="H737" s="53"/>
      <c r="I737" s="53"/>
      <c r="J737" s="53"/>
      <c r="K737" s="54"/>
      <c r="L737" s="54"/>
      <c r="M737" s="92"/>
    </row>
    <row r="738" spans="1:13" ht="12.75" customHeight="1" x14ac:dyDescent="0.25">
      <c r="A738" s="96"/>
      <c r="B738" s="54"/>
      <c r="C738" s="54"/>
      <c r="E738" s="97"/>
      <c r="F738" s="53"/>
      <c r="G738" s="53"/>
      <c r="H738" s="53"/>
      <c r="I738" s="53"/>
      <c r="J738" s="53"/>
      <c r="K738" s="54"/>
      <c r="L738" s="54"/>
      <c r="M738" s="92"/>
    </row>
    <row r="739" spans="1:13" ht="12.75" customHeight="1" x14ac:dyDescent="0.25">
      <c r="A739" s="96"/>
      <c r="B739" s="54"/>
      <c r="C739" s="54"/>
      <c r="E739" s="97"/>
      <c r="F739" s="53"/>
      <c r="G739" s="53"/>
      <c r="H739" s="53"/>
      <c r="I739" s="53"/>
      <c r="J739" s="53"/>
      <c r="K739" s="54"/>
      <c r="L739" s="54"/>
      <c r="M739" s="92"/>
    </row>
    <row r="740" spans="1:13" ht="12.75" customHeight="1" x14ac:dyDescent="0.25">
      <c r="A740" s="96"/>
      <c r="B740" s="54"/>
      <c r="C740" s="54"/>
      <c r="E740" s="97"/>
      <c r="F740" s="53"/>
      <c r="G740" s="53"/>
      <c r="H740" s="53"/>
      <c r="I740" s="53"/>
      <c r="J740" s="53"/>
      <c r="K740" s="54"/>
      <c r="L740" s="54"/>
      <c r="M740" s="92"/>
    </row>
    <row r="741" spans="1:13" ht="12.75" customHeight="1" x14ac:dyDescent="0.25">
      <c r="A741" s="96"/>
      <c r="B741" s="54"/>
      <c r="C741" s="54"/>
      <c r="E741" s="97"/>
      <c r="F741" s="53"/>
      <c r="G741" s="53"/>
      <c r="H741" s="53"/>
      <c r="I741" s="53"/>
      <c r="J741" s="53"/>
      <c r="K741" s="54"/>
      <c r="L741" s="54"/>
      <c r="M741" s="92"/>
    </row>
    <row r="742" spans="1:13" ht="12.75" customHeight="1" x14ac:dyDescent="0.25">
      <c r="A742" s="96"/>
      <c r="B742" s="54"/>
      <c r="C742" s="54"/>
      <c r="E742" s="97"/>
      <c r="F742" s="53"/>
      <c r="G742" s="53"/>
      <c r="H742" s="53"/>
      <c r="I742" s="53"/>
      <c r="J742" s="53"/>
      <c r="K742" s="54"/>
      <c r="L742" s="54"/>
      <c r="M742" s="92"/>
    </row>
    <row r="743" spans="1:13" ht="12.75" customHeight="1" x14ac:dyDescent="0.25">
      <c r="A743" s="96"/>
      <c r="B743" s="54"/>
      <c r="C743" s="54"/>
      <c r="E743" s="97"/>
      <c r="F743" s="53"/>
      <c r="G743" s="53"/>
      <c r="H743" s="53"/>
      <c r="I743" s="53"/>
      <c r="J743" s="53"/>
      <c r="K743" s="54"/>
      <c r="L743" s="54"/>
      <c r="M743" s="92"/>
    </row>
    <row r="744" spans="1:13" ht="12.75" customHeight="1" x14ac:dyDescent="0.25">
      <c r="A744" s="96"/>
      <c r="B744" s="54"/>
      <c r="C744" s="54"/>
      <c r="E744" s="97"/>
      <c r="F744" s="53"/>
      <c r="G744" s="53"/>
      <c r="H744" s="53"/>
      <c r="I744" s="53"/>
      <c r="J744" s="53"/>
      <c r="K744" s="54"/>
      <c r="L744" s="54"/>
      <c r="M744" s="92"/>
    </row>
    <row r="745" spans="1:13" ht="12.75" customHeight="1" x14ac:dyDescent="0.25">
      <c r="A745" s="96"/>
      <c r="B745" s="54"/>
      <c r="C745" s="54"/>
      <c r="E745" s="97"/>
      <c r="F745" s="53"/>
      <c r="G745" s="53"/>
      <c r="H745" s="53"/>
      <c r="I745" s="53"/>
      <c r="J745" s="53"/>
      <c r="K745" s="54"/>
      <c r="L745" s="54"/>
      <c r="M745" s="92"/>
    </row>
    <row r="746" spans="1:13" ht="12.75" customHeight="1" x14ac:dyDescent="0.25">
      <c r="A746" s="96"/>
      <c r="B746" s="54"/>
      <c r="C746" s="54"/>
      <c r="F746" s="53"/>
      <c r="G746" s="53"/>
      <c r="H746" s="53"/>
      <c r="I746" s="53"/>
      <c r="J746" s="53"/>
      <c r="K746" s="54"/>
      <c r="L746" s="54"/>
      <c r="M746" s="92"/>
    </row>
    <row r="747" spans="1:13" ht="12.75" customHeight="1" x14ac:dyDescent="0.25">
      <c r="F747" s="53"/>
      <c r="G747" s="53"/>
      <c r="H747" s="53"/>
      <c r="I747" s="53"/>
      <c r="J747" s="53"/>
      <c r="K747" s="54"/>
      <c r="L747" s="54"/>
      <c r="M747" s="92"/>
    </row>
    <row r="748" spans="1:13" ht="12.75" customHeight="1" x14ac:dyDescent="0.25">
      <c r="F748" s="53"/>
      <c r="G748" s="53"/>
      <c r="H748" s="53"/>
      <c r="I748" s="53"/>
      <c r="J748" s="53"/>
      <c r="K748" s="54"/>
      <c r="L748" s="54"/>
      <c r="M748" s="92"/>
    </row>
    <row r="749" spans="1:13" ht="12.75" customHeight="1" x14ac:dyDescent="0.25">
      <c r="F749" s="53"/>
      <c r="G749" s="53"/>
      <c r="H749" s="53"/>
      <c r="I749" s="53"/>
      <c r="J749" s="53"/>
      <c r="K749" s="54"/>
      <c r="L749" s="54"/>
      <c r="M749" s="92"/>
    </row>
    <row r="750" spans="1:13" ht="12.75" customHeight="1" x14ac:dyDescent="0.25">
      <c r="F750" s="53"/>
      <c r="G750" s="53"/>
      <c r="H750" s="53"/>
      <c r="I750" s="53"/>
      <c r="J750" s="53"/>
      <c r="K750" s="54"/>
      <c r="L750" s="54"/>
      <c r="M750" s="92"/>
    </row>
    <row r="751" spans="1:13" ht="12.75" customHeight="1" x14ac:dyDescent="0.25">
      <c r="F751" s="53"/>
      <c r="G751" s="53"/>
      <c r="H751" s="53"/>
      <c r="I751" s="53"/>
      <c r="J751" s="53"/>
      <c r="K751" s="54"/>
      <c r="L751" s="54"/>
      <c r="M751" s="92"/>
    </row>
    <row r="752" spans="1:13" ht="12.75" customHeight="1" x14ac:dyDescent="0.25">
      <c r="F752" s="53"/>
      <c r="G752" s="53"/>
      <c r="H752" s="53"/>
      <c r="I752" s="53"/>
      <c r="J752" s="53"/>
      <c r="K752" s="54"/>
      <c r="L752" s="54"/>
      <c r="M752" s="92"/>
    </row>
    <row r="753" spans="6:13" ht="12.75" customHeight="1" x14ac:dyDescent="0.25">
      <c r="F753" s="53"/>
      <c r="G753" s="53"/>
      <c r="H753" s="53"/>
      <c r="I753" s="53"/>
      <c r="J753" s="53"/>
      <c r="K753" s="54"/>
      <c r="L753" s="54"/>
      <c r="M753" s="92"/>
    </row>
    <row r="754" spans="6:13" ht="12.75" customHeight="1" x14ac:dyDescent="0.25">
      <c r="F754" s="53"/>
      <c r="G754" s="53"/>
      <c r="H754" s="53"/>
      <c r="I754" s="53"/>
      <c r="J754" s="53"/>
      <c r="K754" s="54"/>
    </row>
    <row r="755" spans="6:13" ht="12.75" customHeight="1" x14ac:dyDescent="0.25">
      <c r="F755" s="53"/>
      <c r="G755" s="53"/>
      <c r="H755" s="53"/>
      <c r="I755" s="53"/>
      <c r="J755" s="53"/>
      <c r="K755" s="54"/>
    </row>
    <row r="756" spans="6:13" ht="12.75" customHeight="1" x14ac:dyDescent="0.25">
      <c r="F756" s="53"/>
      <c r="G756" s="53"/>
      <c r="H756" s="53"/>
      <c r="I756" s="53"/>
      <c r="J756" s="53"/>
      <c r="K756" s="54"/>
    </row>
    <row r="757" spans="6:13" ht="12.75" customHeight="1" x14ac:dyDescent="0.25">
      <c r="F757" s="53"/>
      <c r="G757" s="53"/>
      <c r="H757" s="53"/>
      <c r="I757" s="53"/>
      <c r="J757" s="53"/>
      <c r="K757" s="54"/>
    </row>
    <row r="758" spans="6:13" ht="12.75" customHeight="1" x14ac:dyDescent="0.25">
      <c r="F758" s="53"/>
      <c r="G758" s="53"/>
      <c r="H758" s="53"/>
      <c r="I758" s="53"/>
      <c r="J758" s="53"/>
      <c r="K758" s="54"/>
    </row>
    <row r="759" spans="6:13" ht="12.75" customHeight="1" x14ac:dyDescent="0.25">
      <c r="F759" s="53"/>
      <c r="G759" s="53"/>
      <c r="H759" s="53"/>
      <c r="I759" s="53"/>
      <c r="J759" s="53"/>
      <c r="K759" s="54"/>
    </row>
    <row r="760" spans="6:13" ht="12.75" customHeight="1" x14ac:dyDescent="0.25">
      <c r="F760" s="53"/>
      <c r="G760" s="53"/>
      <c r="H760" s="53"/>
      <c r="I760" s="53"/>
      <c r="J760" s="53"/>
      <c r="K760" s="54"/>
    </row>
    <row r="761" spans="6:13" ht="12.75" customHeight="1" x14ac:dyDescent="0.25">
      <c r="F761" s="53"/>
      <c r="G761" s="53"/>
      <c r="H761" s="53"/>
      <c r="I761" s="53"/>
      <c r="J761" s="53"/>
      <c r="K761" s="54"/>
    </row>
    <row r="762" spans="6:13" ht="12.75" customHeight="1" x14ac:dyDescent="0.25">
      <c r="F762" s="53"/>
      <c r="G762" s="53"/>
      <c r="H762" s="53"/>
      <c r="I762" s="53"/>
      <c r="J762" s="53"/>
      <c r="K762" s="54"/>
    </row>
    <row r="763" spans="6:13" ht="12.75" customHeight="1" x14ac:dyDescent="0.25">
      <c r="F763" s="53"/>
      <c r="G763" s="53"/>
      <c r="H763" s="53"/>
      <c r="I763" s="53"/>
      <c r="J763" s="53"/>
      <c r="K763" s="54"/>
    </row>
    <row r="764" spans="6:13" ht="12.75" customHeight="1" x14ac:dyDescent="0.25">
      <c r="F764" s="53"/>
      <c r="G764" s="53"/>
      <c r="H764" s="53"/>
      <c r="I764" s="53"/>
      <c r="J764" s="53"/>
      <c r="K764" s="54"/>
    </row>
    <row r="765" spans="6:13" ht="12.75" customHeight="1" x14ac:dyDescent="0.25">
      <c r="F765" s="53"/>
      <c r="G765" s="53"/>
      <c r="H765" s="53"/>
      <c r="I765" s="53"/>
      <c r="J765" s="53"/>
      <c r="K765" s="54"/>
    </row>
    <row r="766" spans="6:13" ht="12.75" customHeight="1" x14ac:dyDescent="0.25">
      <c r="F766" s="53"/>
      <c r="G766" s="53"/>
      <c r="H766" s="53"/>
      <c r="I766" s="53"/>
      <c r="J766" s="53"/>
      <c r="K766" s="54"/>
    </row>
    <row r="767" spans="6:13" ht="12.75" customHeight="1" x14ac:dyDescent="0.25">
      <c r="F767" s="53"/>
    </row>
    <row r="768" spans="6:13" ht="12.75" customHeight="1" x14ac:dyDescent="0.25">
      <c r="F768" s="53"/>
    </row>
    <row r="769" spans="6:6" ht="12.75" customHeight="1" x14ac:dyDescent="0.25">
      <c r="F769" s="53"/>
    </row>
    <row r="770" spans="6:6" ht="12.75" customHeight="1" x14ac:dyDescent="0.25">
      <c r="F770" s="53"/>
    </row>
    <row r="771" spans="6:6" ht="12.75" customHeight="1" x14ac:dyDescent="0.25">
      <c r="F771" s="53"/>
    </row>
  </sheetData>
  <sheetProtection selectLockedCells="1"/>
  <mergeCells count="46">
    <mergeCell ref="A16:B16"/>
    <mergeCell ref="G16:H16"/>
    <mergeCell ref="M16:N16"/>
    <mergeCell ref="A1:E1"/>
    <mergeCell ref="G1:K1"/>
    <mergeCell ref="M1:Q1"/>
    <mergeCell ref="A5:B5"/>
    <mergeCell ref="G5:H5"/>
    <mergeCell ref="M5:N5"/>
    <mergeCell ref="M13:N13"/>
    <mergeCell ref="M14:N14"/>
    <mergeCell ref="A15:B15"/>
    <mergeCell ref="G15:H15"/>
    <mergeCell ref="M15:N15"/>
    <mergeCell ref="A17:B17"/>
    <mergeCell ref="G17:H17"/>
    <mergeCell ref="A18:B18"/>
    <mergeCell ref="G18:H18"/>
    <mergeCell ref="A23:B23"/>
    <mergeCell ref="G23:H23"/>
    <mergeCell ref="A24:B24"/>
    <mergeCell ref="G24:H24"/>
    <mergeCell ref="M24:N24"/>
    <mergeCell ref="A25:B25"/>
    <mergeCell ref="G25:H25"/>
    <mergeCell ref="M25:N25"/>
    <mergeCell ref="A26:B26"/>
    <mergeCell ref="G26:H26"/>
    <mergeCell ref="M26:N26"/>
    <mergeCell ref="M27:N27"/>
    <mergeCell ref="A31:B31"/>
    <mergeCell ref="G31:H31"/>
    <mergeCell ref="A32:B32"/>
    <mergeCell ref="G32:H32"/>
    <mergeCell ref="A33:B33"/>
    <mergeCell ref="G33:H33"/>
    <mergeCell ref="A34:B34"/>
    <mergeCell ref="G34:H34"/>
    <mergeCell ref="A40:B40"/>
    <mergeCell ref="G40:H40"/>
    <mergeCell ref="A37:B37"/>
    <mergeCell ref="G37:H37"/>
    <mergeCell ref="A38:B38"/>
    <mergeCell ref="G38:H38"/>
    <mergeCell ref="A39:B39"/>
    <mergeCell ref="G39:H39"/>
  </mergeCells>
  <pageMargins left="0" right="0" top="0" bottom="0" header="0" footer="0"/>
  <pageSetup fitToWidth="0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70"/>
  <sheetViews>
    <sheetView workbookViewId="0">
      <selection activeCell="J4" sqref="J4"/>
    </sheetView>
  </sheetViews>
  <sheetFormatPr defaultRowHeight="15" x14ac:dyDescent="0.25"/>
  <cols>
    <col min="1" max="1" width="7.5703125" bestFit="1" customWidth="1"/>
    <col min="2" max="2" width="11.7109375" bestFit="1" customWidth="1"/>
    <col min="3" max="3" width="6.7109375" bestFit="1" customWidth="1"/>
    <col min="4" max="4" width="17.7109375" bestFit="1" customWidth="1"/>
    <col min="5" max="5" width="10.28515625" customWidth="1"/>
    <col min="6" max="6" width="15.5703125" customWidth="1"/>
    <col min="7" max="7" width="14.42578125" customWidth="1"/>
    <col min="8" max="8" width="27.28515625" bestFit="1" customWidth="1"/>
    <col min="9" max="10" width="10.7109375" bestFit="1" customWidth="1"/>
    <col min="11" max="11" width="13.42578125" bestFit="1" customWidth="1"/>
    <col min="12" max="12" width="14.28515625" style="161" bestFit="1" customWidth="1"/>
  </cols>
  <sheetData>
    <row r="1" spans="1:16" ht="30" x14ac:dyDescent="0.25">
      <c r="A1" s="41" t="s">
        <v>117</v>
      </c>
      <c r="B1" s="41" t="s">
        <v>1</v>
      </c>
      <c r="C1" s="41" t="s">
        <v>2</v>
      </c>
      <c r="D1" s="41" t="s">
        <v>3</v>
      </c>
      <c r="E1" s="42" t="s">
        <v>108</v>
      </c>
      <c r="F1" s="42" t="s">
        <v>4</v>
      </c>
      <c r="G1" s="42" t="s">
        <v>5</v>
      </c>
      <c r="H1" s="41" t="s">
        <v>6</v>
      </c>
      <c r="I1" s="42" t="s">
        <v>120</v>
      </c>
      <c r="J1" s="42" t="s">
        <v>121</v>
      </c>
      <c r="K1" s="42" t="s">
        <v>122</v>
      </c>
      <c r="L1" s="42" t="s">
        <v>127</v>
      </c>
      <c r="N1" s="137" t="s">
        <v>292</v>
      </c>
    </row>
    <row r="2" spans="1:16" x14ac:dyDescent="0.25">
      <c r="A2" s="4" t="s">
        <v>293</v>
      </c>
      <c r="B2" s="4" t="s">
        <v>110</v>
      </c>
      <c r="C2" s="4" t="s">
        <v>10</v>
      </c>
      <c r="D2" s="4" t="s">
        <v>11</v>
      </c>
      <c r="E2" s="44">
        <v>48.4</v>
      </c>
      <c r="F2" s="44">
        <v>13.37</v>
      </c>
      <c r="G2" s="11"/>
      <c r="H2" s="4"/>
      <c r="I2" s="7">
        <v>44614</v>
      </c>
      <c r="J2" s="7">
        <v>45931</v>
      </c>
      <c r="K2" s="7"/>
      <c r="L2" s="160">
        <v>40000</v>
      </c>
      <c r="N2" s="135">
        <f t="shared" ref="N2:N5" si="0">E2+F2</f>
        <v>61.769999999999996</v>
      </c>
    </row>
    <row r="3" spans="1:16" x14ac:dyDescent="0.25">
      <c r="A3" s="4" t="s">
        <v>293</v>
      </c>
      <c r="B3" s="4" t="s">
        <v>110</v>
      </c>
      <c r="C3" s="4" t="s">
        <v>10</v>
      </c>
      <c r="D3" s="4" t="s">
        <v>11</v>
      </c>
      <c r="E3" s="44">
        <v>47.45</v>
      </c>
      <c r="F3" s="44">
        <v>13.11</v>
      </c>
      <c r="G3" s="11"/>
      <c r="H3" s="4"/>
      <c r="I3" s="7">
        <v>44614</v>
      </c>
      <c r="J3" s="7">
        <v>45566</v>
      </c>
      <c r="K3" s="7">
        <v>45930</v>
      </c>
      <c r="L3" s="160">
        <v>40000</v>
      </c>
      <c r="N3" s="135">
        <f t="shared" si="0"/>
        <v>60.56</v>
      </c>
    </row>
    <row r="4" spans="1:16" x14ac:dyDescent="0.25">
      <c r="A4" s="1" t="s">
        <v>293</v>
      </c>
      <c r="B4" s="1" t="s">
        <v>110</v>
      </c>
      <c r="C4" s="1" t="s">
        <v>10</v>
      </c>
      <c r="D4" s="1" t="s">
        <v>11</v>
      </c>
      <c r="E4" s="43">
        <v>46.52</v>
      </c>
      <c r="F4" s="2">
        <v>12.85</v>
      </c>
      <c r="G4" s="24"/>
      <c r="H4" s="1"/>
      <c r="I4" s="140">
        <v>44614</v>
      </c>
      <c r="J4" s="140">
        <v>45200</v>
      </c>
      <c r="K4" s="140">
        <v>45565</v>
      </c>
      <c r="L4" s="159">
        <v>40000</v>
      </c>
      <c r="N4" s="135">
        <f t="shared" si="0"/>
        <v>59.370000000000005</v>
      </c>
    </row>
    <row r="5" spans="1:16" x14ac:dyDescent="0.25">
      <c r="A5" s="4" t="s">
        <v>293</v>
      </c>
      <c r="B5" s="4" t="s">
        <v>110</v>
      </c>
      <c r="C5" s="4" t="s">
        <v>10</v>
      </c>
      <c r="D5" s="4" t="s">
        <v>11</v>
      </c>
      <c r="E5" s="44">
        <v>45.61</v>
      </c>
      <c r="F5" s="44">
        <v>12.6</v>
      </c>
      <c r="G5" s="11"/>
      <c r="H5" s="4"/>
      <c r="I5" s="7">
        <v>44614</v>
      </c>
      <c r="J5" s="7">
        <v>44835</v>
      </c>
      <c r="K5" s="7">
        <v>45199</v>
      </c>
      <c r="L5" s="160">
        <v>40000</v>
      </c>
      <c r="N5" s="135">
        <f t="shared" si="0"/>
        <v>58.21</v>
      </c>
    </row>
    <row r="6" spans="1:16" x14ac:dyDescent="0.25">
      <c r="A6" s="4" t="s">
        <v>293</v>
      </c>
      <c r="B6" s="4" t="s">
        <v>294</v>
      </c>
      <c r="C6" s="4" t="s">
        <v>10</v>
      </c>
      <c r="D6" s="4" t="s">
        <v>11</v>
      </c>
      <c r="E6" s="44">
        <v>44.72</v>
      </c>
      <c r="F6" s="44">
        <v>12.35</v>
      </c>
      <c r="G6" s="11"/>
      <c r="H6" s="4" t="s">
        <v>295</v>
      </c>
      <c r="I6" s="7">
        <f>I7</f>
        <v>43795</v>
      </c>
      <c r="J6" s="7">
        <v>44470</v>
      </c>
      <c r="K6" s="7">
        <v>44834</v>
      </c>
      <c r="L6" s="160">
        <v>40000</v>
      </c>
      <c r="N6" s="135">
        <f>E6+F6</f>
        <v>57.07</v>
      </c>
      <c r="P6">
        <f>12.6+45.61</f>
        <v>58.21</v>
      </c>
    </row>
    <row r="7" spans="1:16" x14ac:dyDescent="0.25">
      <c r="A7" s="4" t="s">
        <v>293</v>
      </c>
      <c r="B7" s="4" t="s">
        <v>294</v>
      </c>
      <c r="C7" s="4" t="s">
        <v>10</v>
      </c>
      <c r="D7" s="4" t="s">
        <v>11</v>
      </c>
      <c r="E7" s="44">
        <v>43.84</v>
      </c>
      <c r="F7" s="44">
        <v>12.11</v>
      </c>
      <c r="G7" s="11"/>
      <c r="H7" s="4" t="s">
        <v>295</v>
      </c>
      <c r="I7" s="7">
        <f>I8</f>
        <v>43795</v>
      </c>
      <c r="J7" s="7">
        <v>44105</v>
      </c>
      <c r="K7" s="7">
        <v>44469</v>
      </c>
      <c r="L7" s="160">
        <v>40000</v>
      </c>
      <c r="N7" s="135">
        <f t="shared" ref="N7:N8" si="1">E7+F7</f>
        <v>55.95</v>
      </c>
      <c r="P7">
        <f>12.85+46.52</f>
        <v>59.370000000000005</v>
      </c>
    </row>
    <row r="8" spans="1:16" x14ac:dyDescent="0.25">
      <c r="A8" s="4" t="s">
        <v>293</v>
      </c>
      <c r="B8" s="4" t="s">
        <v>294</v>
      </c>
      <c r="C8" s="4" t="s">
        <v>10</v>
      </c>
      <c r="D8" s="4" t="s">
        <v>11</v>
      </c>
      <c r="E8" s="44">
        <v>42.56</v>
      </c>
      <c r="F8" s="44">
        <v>11.76</v>
      </c>
      <c r="G8" s="11"/>
      <c r="H8" s="4" t="s">
        <v>295</v>
      </c>
      <c r="I8" s="7">
        <v>43795</v>
      </c>
      <c r="J8" s="7">
        <v>43796</v>
      </c>
      <c r="K8" s="7">
        <v>44104</v>
      </c>
      <c r="L8" s="160">
        <v>40000</v>
      </c>
      <c r="N8" s="135">
        <f t="shared" si="1"/>
        <v>54.32</v>
      </c>
      <c r="P8">
        <f>13.11+47.45</f>
        <v>60.56</v>
      </c>
    </row>
    <row r="9" spans="1:16" x14ac:dyDescent="0.25">
      <c r="A9" s="4" t="s">
        <v>293</v>
      </c>
      <c r="B9" s="4" t="s">
        <v>296</v>
      </c>
      <c r="C9" s="4" t="s">
        <v>10</v>
      </c>
      <c r="D9" s="4" t="s">
        <v>11</v>
      </c>
      <c r="E9" s="44">
        <v>40.15</v>
      </c>
      <c r="F9" s="44">
        <v>11.09</v>
      </c>
      <c r="G9" s="11"/>
      <c r="H9" s="4" t="s">
        <v>295</v>
      </c>
      <c r="I9" s="7">
        <v>43368</v>
      </c>
      <c r="J9" s="7">
        <v>43369</v>
      </c>
      <c r="K9" s="7">
        <v>43795</v>
      </c>
      <c r="L9" s="160">
        <v>40000</v>
      </c>
      <c r="N9" s="135">
        <f>E9+F9</f>
        <v>51.239999999999995</v>
      </c>
      <c r="P9">
        <f>13.37+48.4</f>
        <v>61.769999999999996</v>
      </c>
    </row>
    <row r="10" spans="1:16" x14ac:dyDescent="0.25">
      <c r="A10" s="4" t="s">
        <v>293</v>
      </c>
      <c r="B10" s="4" t="s">
        <v>297</v>
      </c>
      <c r="C10" s="4" t="s">
        <v>10</v>
      </c>
      <c r="D10" s="4" t="s">
        <v>11</v>
      </c>
      <c r="E10" s="44">
        <v>37.18</v>
      </c>
      <c r="F10" s="44">
        <v>10.27</v>
      </c>
      <c r="G10" s="11"/>
      <c r="H10" s="4" t="s">
        <v>295</v>
      </c>
      <c r="I10" s="7">
        <v>42955</v>
      </c>
      <c r="J10" s="7">
        <v>42956</v>
      </c>
      <c r="K10" s="7">
        <v>43368</v>
      </c>
      <c r="L10" s="160" t="s">
        <v>107</v>
      </c>
      <c r="N10" s="135">
        <f>E10+F10</f>
        <v>47.45</v>
      </c>
    </row>
    <row r="11" spans="1:16" x14ac:dyDescent="0.25">
      <c r="A11" s="4" t="s">
        <v>293</v>
      </c>
      <c r="B11" s="4" t="s">
        <v>298</v>
      </c>
      <c r="C11" s="4" t="s">
        <v>10</v>
      </c>
      <c r="D11" s="4" t="s">
        <v>11</v>
      </c>
      <c r="E11" s="44">
        <v>34.43</v>
      </c>
      <c r="F11" s="44">
        <v>9.51</v>
      </c>
      <c r="G11" s="11"/>
      <c r="H11" s="4" t="s">
        <v>295</v>
      </c>
      <c r="I11" s="7">
        <v>41331</v>
      </c>
      <c r="J11" s="7">
        <v>42552</v>
      </c>
      <c r="K11" s="7">
        <v>42955</v>
      </c>
      <c r="L11" s="160" t="s">
        <v>107</v>
      </c>
      <c r="N11" s="135">
        <f>E11+F11</f>
        <v>43.94</v>
      </c>
    </row>
    <row r="12" spans="1:16" x14ac:dyDescent="0.25">
      <c r="A12" s="4" t="s">
        <v>293</v>
      </c>
      <c r="B12" s="4" t="s">
        <v>298</v>
      </c>
      <c r="C12" s="4" t="s">
        <v>10</v>
      </c>
      <c r="D12" s="4" t="s">
        <v>11</v>
      </c>
      <c r="E12" s="44">
        <v>31.88</v>
      </c>
      <c r="F12" s="44">
        <v>8.81</v>
      </c>
      <c r="G12" s="11"/>
      <c r="H12" s="4" t="s">
        <v>295</v>
      </c>
      <c r="I12" s="7">
        <v>41331</v>
      </c>
      <c r="J12" s="7">
        <v>42186</v>
      </c>
      <c r="K12" s="7">
        <v>42551</v>
      </c>
      <c r="L12" s="160" t="s">
        <v>107</v>
      </c>
      <c r="N12" s="135">
        <f t="shared" ref="N12:N15" si="2">E12+F12</f>
        <v>40.69</v>
      </c>
    </row>
    <row r="13" spans="1:16" x14ac:dyDescent="0.25">
      <c r="A13" s="4" t="s">
        <v>293</v>
      </c>
      <c r="B13" s="4" t="s">
        <v>298</v>
      </c>
      <c r="C13" s="4" t="s">
        <v>10</v>
      </c>
      <c r="D13" s="4" t="s">
        <v>11</v>
      </c>
      <c r="E13" s="44">
        <v>29.52</v>
      </c>
      <c r="F13" s="44">
        <v>8.16</v>
      </c>
      <c r="G13" s="11"/>
      <c r="H13" s="4" t="s">
        <v>295</v>
      </c>
      <c r="I13" s="7">
        <v>41331</v>
      </c>
      <c r="J13" s="7">
        <v>41821</v>
      </c>
      <c r="K13" s="7">
        <v>42185</v>
      </c>
      <c r="L13" s="160" t="s">
        <v>107</v>
      </c>
      <c r="N13" s="135">
        <f t="shared" si="2"/>
        <v>37.68</v>
      </c>
    </row>
    <row r="14" spans="1:16" x14ac:dyDescent="0.25">
      <c r="A14" s="4" t="s">
        <v>293</v>
      </c>
      <c r="B14" s="4" t="s">
        <v>298</v>
      </c>
      <c r="C14" s="4" t="s">
        <v>10</v>
      </c>
      <c r="D14" s="4" t="s">
        <v>11</v>
      </c>
      <c r="E14" s="44">
        <v>27.33</v>
      </c>
      <c r="F14" s="44">
        <v>7.56</v>
      </c>
      <c r="G14" s="11"/>
      <c r="H14" s="4" t="s">
        <v>295</v>
      </c>
      <c r="I14" s="7">
        <v>41331</v>
      </c>
      <c r="J14" s="7">
        <v>41456</v>
      </c>
      <c r="K14" s="7">
        <v>41820</v>
      </c>
      <c r="L14" s="160" t="s">
        <v>107</v>
      </c>
      <c r="N14" s="135">
        <f t="shared" si="2"/>
        <v>34.89</v>
      </c>
    </row>
    <row r="15" spans="1:16" x14ac:dyDescent="0.25">
      <c r="A15" s="4" t="s">
        <v>293</v>
      </c>
      <c r="B15" s="4" t="s">
        <v>298</v>
      </c>
      <c r="C15" s="4" t="s">
        <v>10</v>
      </c>
      <c r="D15" s="4" t="s">
        <v>11</v>
      </c>
      <c r="E15" s="44">
        <v>25.31</v>
      </c>
      <c r="F15" s="44">
        <v>7</v>
      </c>
      <c r="G15" s="11"/>
      <c r="H15" s="4" t="s">
        <v>295</v>
      </c>
      <c r="I15" s="7">
        <v>41331</v>
      </c>
      <c r="J15" s="7">
        <v>41332</v>
      </c>
      <c r="K15" s="7">
        <v>41455</v>
      </c>
      <c r="L15" s="160" t="s">
        <v>107</v>
      </c>
      <c r="N15" s="135">
        <f t="shared" si="2"/>
        <v>32.31</v>
      </c>
    </row>
    <row r="16" spans="1:16" x14ac:dyDescent="0.25">
      <c r="A16" s="4" t="s">
        <v>293</v>
      </c>
      <c r="B16" s="4" t="s">
        <v>299</v>
      </c>
      <c r="C16" s="4" t="s">
        <v>10</v>
      </c>
      <c r="D16" s="4" t="s">
        <v>11</v>
      </c>
      <c r="E16" s="44">
        <v>14.52</v>
      </c>
      <c r="F16" s="11"/>
      <c r="G16" s="44">
        <v>5.89</v>
      </c>
      <c r="H16" s="4" t="s">
        <v>104</v>
      </c>
      <c r="I16" s="7">
        <v>40757</v>
      </c>
      <c r="J16" s="7">
        <v>40758</v>
      </c>
      <c r="K16" s="7">
        <v>41331</v>
      </c>
      <c r="L16" s="160" t="s">
        <v>107</v>
      </c>
    </row>
    <row r="17" spans="1:12" x14ac:dyDescent="0.25">
      <c r="A17" s="4" t="s">
        <v>293</v>
      </c>
      <c r="B17" s="4" t="s">
        <v>300</v>
      </c>
      <c r="C17" s="4" t="s">
        <v>10</v>
      </c>
      <c r="D17" s="4" t="s">
        <v>11</v>
      </c>
      <c r="E17" s="44">
        <v>13.2</v>
      </c>
      <c r="F17" s="11"/>
      <c r="G17" s="44">
        <v>5.35</v>
      </c>
      <c r="H17" s="4" t="s">
        <v>104</v>
      </c>
      <c r="I17" s="7">
        <v>40134</v>
      </c>
      <c r="J17" s="7">
        <v>40135</v>
      </c>
      <c r="K17" s="7">
        <v>40757</v>
      </c>
      <c r="L17" s="160" t="s">
        <v>107</v>
      </c>
    </row>
    <row r="18" spans="1:12" x14ac:dyDescent="0.25">
      <c r="A18" s="4" t="s">
        <v>293</v>
      </c>
      <c r="B18" s="4" t="s">
        <v>301</v>
      </c>
      <c r="C18" s="4" t="s">
        <v>10</v>
      </c>
      <c r="D18" s="4" t="s">
        <v>11</v>
      </c>
      <c r="E18" s="44">
        <v>12</v>
      </c>
      <c r="F18" s="11"/>
      <c r="G18" s="44">
        <v>4.8499999999999996</v>
      </c>
      <c r="H18" s="4" t="s">
        <v>104</v>
      </c>
      <c r="I18" s="7">
        <v>39245</v>
      </c>
      <c r="J18" s="7">
        <v>39246</v>
      </c>
      <c r="K18" s="7">
        <v>40134</v>
      </c>
      <c r="L18" s="160" t="s">
        <v>107</v>
      </c>
    </row>
    <row r="19" spans="1:12" x14ac:dyDescent="0.25">
      <c r="A19" s="4" t="s">
        <v>293</v>
      </c>
      <c r="B19" s="4" t="s">
        <v>302</v>
      </c>
      <c r="C19" s="4" t="s">
        <v>10</v>
      </c>
      <c r="D19" s="4" t="s">
        <v>11</v>
      </c>
      <c r="E19" s="44">
        <v>7.5</v>
      </c>
      <c r="F19" s="11"/>
      <c r="G19" s="44">
        <v>4.5999999999999996</v>
      </c>
      <c r="H19" s="4" t="s">
        <v>104</v>
      </c>
      <c r="I19" s="7">
        <v>38383</v>
      </c>
      <c r="J19" s="7">
        <v>38718</v>
      </c>
      <c r="K19" s="7">
        <v>39245</v>
      </c>
      <c r="L19" s="160" t="s">
        <v>107</v>
      </c>
    </row>
    <row r="20" spans="1:12" x14ac:dyDescent="0.25">
      <c r="A20" s="4" t="s">
        <v>293</v>
      </c>
      <c r="B20" s="4" t="s">
        <v>302</v>
      </c>
      <c r="C20" s="4" t="s">
        <v>10</v>
      </c>
      <c r="D20" s="4" t="s">
        <v>11</v>
      </c>
      <c r="E20" s="44">
        <v>7.5</v>
      </c>
      <c r="F20" s="11"/>
      <c r="G20" s="44">
        <v>3.7</v>
      </c>
      <c r="H20" s="4" t="s">
        <v>104</v>
      </c>
      <c r="I20" s="7">
        <v>38383</v>
      </c>
      <c r="J20" s="7">
        <v>38384</v>
      </c>
      <c r="K20" s="7">
        <v>38717</v>
      </c>
      <c r="L20" s="160" t="s">
        <v>107</v>
      </c>
    </row>
    <row r="21" spans="1:12" x14ac:dyDescent="0.25">
      <c r="A21" s="4" t="s">
        <v>293</v>
      </c>
      <c r="B21" s="4" t="s">
        <v>303</v>
      </c>
      <c r="C21" s="4" t="s">
        <v>10</v>
      </c>
      <c r="D21" s="4" t="s">
        <v>11</v>
      </c>
      <c r="E21" s="44">
        <v>7.5</v>
      </c>
      <c r="F21" s="11"/>
      <c r="G21" s="44">
        <v>2.9</v>
      </c>
      <c r="H21" s="4" t="s">
        <v>104</v>
      </c>
      <c r="I21" s="7">
        <v>37537</v>
      </c>
      <c r="J21" s="7">
        <v>37538</v>
      </c>
      <c r="K21" s="7">
        <v>38383</v>
      </c>
      <c r="L21" s="160" t="s">
        <v>107</v>
      </c>
    </row>
    <row r="22" spans="1:12" x14ac:dyDescent="0.25">
      <c r="A22" s="4" t="s">
        <v>293</v>
      </c>
      <c r="B22" s="4" t="s">
        <v>304</v>
      </c>
      <c r="C22" s="4" t="s">
        <v>10</v>
      </c>
      <c r="D22" s="4" t="s">
        <v>11</v>
      </c>
      <c r="E22" s="44">
        <v>10</v>
      </c>
      <c r="F22" s="11"/>
      <c r="G22" s="44">
        <v>1.95</v>
      </c>
      <c r="H22" s="4" t="s">
        <v>104</v>
      </c>
      <c r="I22" s="7">
        <v>36298</v>
      </c>
      <c r="J22" s="7">
        <v>36299</v>
      </c>
      <c r="K22" s="7">
        <v>37537</v>
      </c>
      <c r="L22" s="160" t="s">
        <v>107</v>
      </c>
    </row>
    <row r="23" spans="1:12" x14ac:dyDescent="0.25">
      <c r="A23" s="4" t="s">
        <v>293</v>
      </c>
      <c r="B23" s="4" t="s">
        <v>305</v>
      </c>
      <c r="C23" s="4" t="s">
        <v>10</v>
      </c>
      <c r="D23" s="4" t="s">
        <v>11</v>
      </c>
      <c r="E23" s="44">
        <v>10</v>
      </c>
      <c r="F23" s="11"/>
      <c r="G23" s="44">
        <v>1.45</v>
      </c>
      <c r="H23" s="4" t="s">
        <v>104</v>
      </c>
      <c r="I23" s="7">
        <v>34575</v>
      </c>
      <c r="J23" s="7">
        <v>34576</v>
      </c>
      <c r="K23" s="7">
        <v>36298</v>
      </c>
      <c r="L23" s="160" t="s">
        <v>107</v>
      </c>
    </row>
    <row r="24" spans="1:12" x14ac:dyDescent="0.25">
      <c r="A24" s="4" t="s">
        <v>293</v>
      </c>
      <c r="B24" s="4" t="s">
        <v>306</v>
      </c>
      <c r="C24" s="4" t="s">
        <v>10</v>
      </c>
      <c r="D24" s="4" t="s">
        <v>11</v>
      </c>
      <c r="E24" s="44">
        <v>8.5</v>
      </c>
      <c r="F24" s="11"/>
      <c r="G24" s="44">
        <v>1.36</v>
      </c>
      <c r="H24" s="4" t="s">
        <v>104</v>
      </c>
      <c r="I24" s="7">
        <v>33462</v>
      </c>
      <c r="J24" s="7">
        <v>33463</v>
      </c>
      <c r="K24" s="7">
        <v>34575</v>
      </c>
      <c r="L24" s="160" t="s">
        <v>107</v>
      </c>
    </row>
    <row r="25" spans="1:12" x14ac:dyDescent="0.25">
      <c r="A25" s="4" t="s">
        <v>293</v>
      </c>
      <c r="B25" s="4" t="s">
        <v>307</v>
      </c>
      <c r="C25" s="4" t="s">
        <v>10</v>
      </c>
      <c r="D25" s="4" t="s">
        <v>11</v>
      </c>
      <c r="E25" s="44">
        <v>6.5</v>
      </c>
      <c r="F25" s="11"/>
      <c r="G25" s="44">
        <v>0.98</v>
      </c>
      <c r="H25" s="4" t="s">
        <v>104</v>
      </c>
      <c r="I25" s="7">
        <v>31663</v>
      </c>
      <c r="J25" s="7">
        <v>31664</v>
      </c>
      <c r="K25" s="7">
        <v>33462</v>
      </c>
      <c r="L25" s="160" t="s">
        <v>107</v>
      </c>
    </row>
    <row r="26" spans="1:12" x14ac:dyDescent="0.25">
      <c r="A26" s="4" t="s">
        <v>293</v>
      </c>
      <c r="B26" s="4" t="s">
        <v>308</v>
      </c>
      <c r="C26" s="4" t="s">
        <v>10</v>
      </c>
      <c r="D26" s="4" t="s">
        <v>11</v>
      </c>
      <c r="E26" s="44">
        <v>6.5</v>
      </c>
      <c r="F26" s="11"/>
      <c r="G26" s="44">
        <v>0.56000000000000005</v>
      </c>
      <c r="H26" s="4" t="s">
        <v>104</v>
      </c>
      <c r="I26" s="7">
        <v>31313</v>
      </c>
      <c r="J26" s="7">
        <v>31314</v>
      </c>
      <c r="K26" s="7">
        <v>31663</v>
      </c>
      <c r="L26" s="160" t="s">
        <v>107</v>
      </c>
    </row>
    <row r="27" spans="1:12" x14ac:dyDescent="0.25">
      <c r="A27" s="4" t="s">
        <v>293</v>
      </c>
      <c r="B27" s="4"/>
      <c r="C27" s="4" t="s">
        <v>10</v>
      </c>
      <c r="D27" s="4" t="s">
        <v>11</v>
      </c>
      <c r="E27" s="44">
        <v>4.5</v>
      </c>
      <c r="F27" s="11"/>
      <c r="G27" s="44">
        <v>0.85</v>
      </c>
      <c r="H27" s="4" t="s">
        <v>104</v>
      </c>
      <c r="I27" s="7"/>
      <c r="J27" s="7"/>
      <c r="K27" s="7">
        <v>31313</v>
      </c>
      <c r="L27" s="160" t="s">
        <v>107</v>
      </c>
    </row>
    <row r="28" spans="1:12" x14ac:dyDescent="0.25">
      <c r="A28" s="4" t="s">
        <v>293</v>
      </c>
      <c r="B28" s="4" t="s">
        <v>110</v>
      </c>
      <c r="C28" s="4" t="s">
        <v>13</v>
      </c>
      <c r="D28" s="4" t="s">
        <v>309</v>
      </c>
      <c r="E28" s="44">
        <v>40.33</v>
      </c>
      <c r="F28" s="44">
        <v>13.37</v>
      </c>
      <c r="G28" s="11"/>
      <c r="H28" s="4" t="s">
        <v>310</v>
      </c>
      <c r="I28" s="7">
        <v>44614</v>
      </c>
      <c r="J28" s="7">
        <v>45931</v>
      </c>
      <c r="K28" s="7"/>
      <c r="L28" s="160">
        <v>40010</v>
      </c>
    </row>
    <row r="29" spans="1:12" x14ac:dyDescent="0.25">
      <c r="A29" s="4" t="s">
        <v>293</v>
      </c>
      <c r="B29" s="4" t="s">
        <v>110</v>
      </c>
      <c r="C29" s="4" t="s">
        <v>13</v>
      </c>
      <c r="D29" s="4" t="s">
        <v>309</v>
      </c>
      <c r="E29" s="44">
        <v>39.54</v>
      </c>
      <c r="F29" s="44">
        <v>13.11</v>
      </c>
      <c r="G29" s="11"/>
      <c r="H29" s="4" t="s">
        <v>310</v>
      </c>
      <c r="I29" s="7">
        <v>44614</v>
      </c>
      <c r="J29" s="7">
        <v>45566</v>
      </c>
      <c r="K29" s="7">
        <v>45930</v>
      </c>
      <c r="L29" s="160">
        <v>40010</v>
      </c>
    </row>
    <row r="30" spans="1:12" x14ac:dyDescent="0.25">
      <c r="A30" s="1" t="s">
        <v>293</v>
      </c>
      <c r="B30" s="1" t="s">
        <v>110</v>
      </c>
      <c r="C30" s="1" t="s">
        <v>13</v>
      </c>
      <c r="D30" s="1" t="s">
        <v>309</v>
      </c>
      <c r="E30" s="43">
        <v>38.76</v>
      </c>
      <c r="F30" s="2">
        <v>12.85</v>
      </c>
      <c r="G30" s="24"/>
      <c r="H30" s="1" t="s">
        <v>310</v>
      </c>
      <c r="I30" s="140">
        <v>44614</v>
      </c>
      <c r="J30" s="140">
        <v>45200</v>
      </c>
      <c r="K30" s="140">
        <v>45565</v>
      </c>
      <c r="L30" s="159">
        <v>40010</v>
      </c>
    </row>
    <row r="31" spans="1:12" x14ac:dyDescent="0.25">
      <c r="A31" s="4" t="s">
        <v>293</v>
      </c>
      <c r="B31" s="4" t="s">
        <v>110</v>
      </c>
      <c r="C31" s="4" t="s">
        <v>13</v>
      </c>
      <c r="D31" s="4" t="s">
        <v>309</v>
      </c>
      <c r="E31" s="44">
        <v>38</v>
      </c>
      <c r="F31" s="44">
        <v>12.6</v>
      </c>
      <c r="G31" s="11"/>
      <c r="H31" s="4" t="s">
        <v>310</v>
      </c>
      <c r="I31" s="7">
        <v>44614</v>
      </c>
      <c r="J31" s="7">
        <v>44835</v>
      </c>
      <c r="K31" s="7">
        <v>45199</v>
      </c>
      <c r="L31" s="160">
        <v>40010</v>
      </c>
    </row>
    <row r="32" spans="1:12" x14ac:dyDescent="0.25">
      <c r="A32" s="4" t="s">
        <v>293</v>
      </c>
      <c r="B32" s="4" t="s">
        <v>294</v>
      </c>
      <c r="C32" s="4" t="s">
        <v>13</v>
      </c>
      <c r="D32" s="4" t="s">
        <v>309</v>
      </c>
      <c r="E32" s="44">
        <v>37.25</v>
      </c>
      <c r="F32" s="44">
        <v>12.35</v>
      </c>
      <c r="G32" s="11"/>
      <c r="H32" s="4" t="s">
        <v>310</v>
      </c>
      <c r="I32" s="7">
        <f>I33</f>
        <v>43795</v>
      </c>
      <c r="J32" s="7">
        <v>44470</v>
      </c>
      <c r="K32" s="7">
        <v>44834</v>
      </c>
      <c r="L32" s="160">
        <v>40010</v>
      </c>
    </row>
    <row r="33" spans="1:12" x14ac:dyDescent="0.25">
      <c r="A33" s="4" t="s">
        <v>293</v>
      </c>
      <c r="B33" s="4" t="s">
        <v>294</v>
      </c>
      <c r="C33" s="4" t="s">
        <v>13</v>
      </c>
      <c r="D33" s="4" t="s">
        <v>309</v>
      </c>
      <c r="E33" s="44">
        <v>36.520000000000003</v>
      </c>
      <c r="F33" s="44">
        <v>12.11</v>
      </c>
      <c r="G33" s="11"/>
      <c r="H33" s="4" t="s">
        <v>310</v>
      </c>
      <c r="I33" s="7">
        <f>I34</f>
        <v>43795</v>
      </c>
      <c r="J33" s="7">
        <v>44105</v>
      </c>
      <c r="K33" s="7">
        <v>44469</v>
      </c>
      <c r="L33" s="160">
        <v>40010</v>
      </c>
    </row>
    <row r="34" spans="1:12" x14ac:dyDescent="0.25">
      <c r="A34" s="4" t="s">
        <v>293</v>
      </c>
      <c r="B34" s="4" t="s">
        <v>294</v>
      </c>
      <c r="C34" s="4" t="s">
        <v>13</v>
      </c>
      <c r="D34" s="4" t="s">
        <v>309</v>
      </c>
      <c r="E34" s="44">
        <v>35.46</v>
      </c>
      <c r="F34" s="44">
        <v>11.76</v>
      </c>
      <c r="G34" s="11"/>
      <c r="H34" s="4" t="s">
        <v>310</v>
      </c>
      <c r="I34" s="7">
        <v>43795</v>
      </c>
      <c r="J34" s="7">
        <v>43796</v>
      </c>
      <c r="K34" s="7">
        <v>44104</v>
      </c>
      <c r="L34" s="160">
        <v>40010</v>
      </c>
    </row>
    <row r="35" spans="1:12" x14ac:dyDescent="0.25">
      <c r="A35" s="4" t="s">
        <v>293</v>
      </c>
      <c r="B35" s="4" t="s">
        <v>296</v>
      </c>
      <c r="C35" s="4" t="s">
        <v>13</v>
      </c>
      <c r="D35" s="4" t="s">
        <v>309</v>
      </c>
      <c r="E35" s="44">
        <v>33.450000000000003</v>
      </c>
      <c r="F35" s="44">
        <v>11.09</v>
      </c>
      <c r="G35" s="11"/>
      <c r="H35" s="4" t="s">
        <v>310</v>
      </c>
      <c r="I35" s="7">
        <v>43368</v>
      </c>
      <c r="J35" s="7">
        <v>43369</v>
      </c>
      <c r="K35" s="7">
        <f>I34</f>
        <v>43795</v>
      </c>
      <c r="L35" s="160">
        <v>40010</v>
      </c>
    </row>
    <row r="36" spans="1:12" x14ac:dyDescent="0.25">
      <c r="A36" s="4" t="s">
        <v>293</v>
      </c>
      <c r="B36" s="4" t="s">
        <v>297</v>
      </c>
      <c r="C36" s="4" t="s">
        <v>13</v>
      </c>
      <c r="D36" s="4" t="s">
        <v>309</v>
      </c>
      <c r="E36" s="44">
        <v>30.97</v>
      </c>
      <c r="F36" s="44">
        <v>10.27</v>
      </c>
      <c r="G36" s="11"/>
      <c r="H36" s="4" t="s">
        <v>310</v>
      </c>
      <c r="I36" s="7">
        <v>42955</v>
      </c>
      <c r="J36" s="7">
        <v>42956</v>
      </c>
      <c r="K36" s="7">
        <v>43368</v>
      </c>
      <c r="L36" s="160" t="s">
        <v>311</v>
      </c>
    </row>
    <row r="37" spans="1:12" x14ac:dyDescent="0.25">
      <c r="A37" s="4" t="s">
        <v>293</v>
      </c>
      <c r="B37" s="4" t="s">
        <v>298</v>
      </c>
      <c r="C37" s="4" t="s">
        <v>13</v>
      </c>
      <c r="D37" s="4" t="s">
        <v>309</v>
      </c>
      <c r="E37" s="44">
        <v>28.68</v>
      </c>
      <c r="F37" s="44">
        <v>9.51</v>
      </c>
      <c r="G37" s="11"/>
      <c r="H37" s="4" t="s">
        <v>310</v>
      </c>
      <c r="I37" s="7">
        <v>41331</v>
      </c>
      <c r="J37" s="7">
        <v>42552</v>
      </c>
      <c r="K37" s="7">
        <v>42955</v>
      </c>
      <c r="L37" s="160" t="s">
        <v>311</v>
      </c>
    </row>
    <row r="38" spans="1:12" x14ac:dyDescent="0.25">
      <c r="A38" s="4" t="s">
        <v>293</v>
      </c>
      <c r="B38" s="4" t="s">
        <v>298</v>
      </c>
      <c r="C38" s="4" t="s">
        <v>13</v>
      </c>
      <c r="D38" s="4" t="s">
        <v>309</v>
      </c>
      <c r="E38" s="44">
        <v>26.56</v>
      </c>
      <c r="F38" s="44">
        <v>8.81</v>
      </c>
      <c r="G38" s="11"/>
      <c r="H38" s="4" t="s">
        <v>310</v>
      </c>
      <c r="I38" s="7">
        <v>41331</v>
      </c>
      <c r="J38" s="7">
        <v>42186</v>
      </c>
      <c r="K38" s="7">
        <v>42551</v>
      </c>
      <c r="L38" s="160" t="s">
        <v>311</v>
      </c>
    </row>
    <row r="39" spans="1:12" x14ac:dyDescent="0.25">
      <c r="A39" s="4" t="s">
        <v>293</v>
      </c>
      <c r="B39" s="4" t="s">
        <v>298</v>
      </c>
      <c r="C39" s="4" t="s">
        <v>13</v>
      </c>
      <c r="D39" s="4" t="s">
        <v>309</v>
      </c>
      <c r="E39" s="44">
        <v>24.59</v>
      </c>
      <c r="F39" s="44">
        <v>8.16</v>
      </c>
      <c r="G39" s="11"/>
      <c r="H39" s="4" t="s">
        <v>310</v>
      </c>
      <c r="I39" s="7">
        <v>41331</v>
      </c>
      <c r="J39" s="7">
        <v>41821</v>
      </c>
      <c r="K39" s="7">
        <v>42185</v>
      </c>
      <c r="L39" s="160" t="s">
        <v>311</v>
      </c>
    </row>
    <row r="40" spans="1:12" x14ac:dyDescent="0.25">
      <c r="A40" s="4" t="s">
        <v>293</v>
      </c>
      <c r="B40" s="4" t="s">
        <v>298</v>
      </c>
      <c r="C40" s="4" t="s">
        <v>13</v>
      </c>
      <c r="D40" s="4" t="s">
        <v>309</v>
      </c>
      <c r="E40" s="44">
        <v>22.77</v>
      </c>
      <c r="F40" s="44">
        <v>7.56</v>
      </c>
      <c r="G40" s="11"/>
      <c r="H40" s="4" t="s">
        <v>310</v>
      </c>
      <c r="I40" s="7">
        <v>41331</v>
      </c>
      <c r="J40" s="7">
        <v>41456</v>
      </c>
      <c r="K40" s="7">
        <v>41820</v>
      </c>
      <c r="L40" s="160" t="s">
        <v>311</v>
      </c>
    </row>
    <row r="41" spans="1:12" x14ac:dyDescent="0.25">
      <c r="A41" s="4" t="s">
        <v>293</v>
      </c>
      <c r="B41" s="4" t="s">
        <v>298</v>
      </c>
      <c r="C41" s="4" t="s">
        <v>13</v>
      </c>
      <c r="D41" s="4" t="s">
        <v>309</v>
      </c>
      <c r="E41" s="44">
        <v>21.09</v>
      </c>
      <c r="F41" s="44">
        <v>7</v>
      </c>
      <c r="G41" s="11"/>
      <c r="H41" s="4" t="s">
        <v>310</v>
      </c>
      <c r="I41" s="7">
        <v>41331</v>
      </c>
      <c r="J41" s="7">
        <v>41332</v>
      </c>
      <c r="K41" s="7">
        <v>41455</v>
      </c>
      <c r="L41" s="160" t="s">
        <v>311</v>
      </c>
    </row>
    <row r="42" spans="1:12" x14ac:dyDescent="0.25">
      <c r="A42" s="4" t="s">
        <v>293</v>
      </c>
      <c r="B42" s="4" t="s">
        <v>299</v>
      </c>
      <c r="C42" s="4" t="s">
        <v>13</v>
      </c>
      <c r="D42" s="4" t="s">
        <v>309</v>
      </c>
      <c r="E42" s="44">
        <v>9.08</v>
      </c>
      <c r="F42" s="11"/>
      <c r="G42" s="44">
        <v>5.89</v>
      </c>
      <c r="H42" s="14" t="s">
        <v>312</v>
      </c>
      <c r="I42" s="7">
        <v>40757</v>
      </c>
      <c r="J42" s="7">
        <v>40758</v>
      </c>
      <c r="K42" s="7">
        <v>41331</v>
      </c>
      <c r="L42" s="160" t="s">
        <v>311</v>
      </c>
    </row>
    <row r="43" spans="1:12" x14ac:dyDescent="0.25">
      <c r="A43" s="4" t="s">
        <v>293</v>
      </c>
      <c r="B43" s="4" t="s">
        <v>300</v>
      </c>
      <c r="C43" s="4" t="s">
        <v>13</v>
      </c>
      <c r="D43" s="4" t="s">
        <v>309</v>
      </c>
      <c r="E43" s="44">
        <v>8.25</v>
      </c>
      <c r="F43" s="11"/>
      <c r="G43" s="44">
        <v>5.35</v>
      </c>
      <c r="H43" s="14" t="s">
        <v>312</v>
      </c>
      <c r="I43" s="7">
        <v>40134</v>
      </c>
      <c r="J43" s="7">
        <v>40135</v>
      </c>
      <c r="K43" s="7">
        <v>40757</v>
      </c>
      <c r="L43" s="160" t="s">
        <v>311</v>
      </c>
    </row>
    <row r="44" spans="1:12" x14ac:dyDescent="0.25">
      <c r="A44" s="4" t="s">
        <v>293</v>
      </c>
      <c r="B44" s="4" t="s">
        <v>301</v>
      </c>
      <c r="C44" s="4" t="s">
        <v>13</v>
      </c>
      <c r="D44" s="4" t="s">
        <v>309</v>
      </c>
      <c r="E44" s="44">
        <v>7.5</v>
      </c>
      <c r="F44" s="11"/>
      <c r="G44" s="44">
        <v>4.8499999999999996</v>
      </c>
      <c r="H44" s="14" t="s">
        <v>312</v>
      </c>
      <c r="I44" s="7">
        <v>39245</v>
      </c>
      <c r="J44" s="7">
        <v>39246</v>
      </c>
      <c r="K44" s="7">
        <v>40134</v>
      </c>
      <c r="L44" s="160" t="s">
        <v>311</v>
      </c>
    </row>
    <row r="45" spans="1:12" x14ac:dyDescent="0.25">
      <c r="A45" s="4" t="s">
        <v>293</v>
      </c>
      <c r="B45" s="4" t="s">
        <v>110</v>
      </c>
      <c r="C45" s="4" t="s">
        <v>15</v>
      </c>
      <c r="D45" s="4" t="s">
        <v>113</v>
      </c>
      <c r="E45" s="11"/>
      <c r="F45" s="44">
        <v>13.37</v>
      </c>
      <c r="G45" s="44">
        <v>22.78</v>
      </c>
      <c r="H45" s="4" t="s">
        <v>104</v>
      </c>
      <c r="I45" s="7">
        <v>44614</v>
      </c>
      <c r="J45" s="7">
        <v>45931</v>
      </c>
      <c r="K45" s="7"/>
      <c r="L45" s="160">
        <v>41000</v>
      </c>
    </row>
    <row r="46" spans="1:12" x14ac:dyDescent="0.25">
      <c r="A46" s="4" t="s">
        <v>293</v>
      </c>
      <c r="B46" s="4" t="s">
        <v>110</v>
      </c>
      <c r="C46" s="4" t="s">
        <v>15</v>
      </c>
      <c r="D46" s="4" t="s">
        <v>113</v>
      </c>
      <c r="E46" s="11"/>
      <c r="F46" s="44">
        <v>13.11</v>
      </c>
      <c r="G46" s="44">
        <v>22.33</v>
      </c>
      <c r="H46" s="4" t="s">
        <v>104</v>
      </c>
      <c r="I46" s="7">
        <v>44614</v>
      </c>
      <c r="J46" s="7">
        <v>45566</v>
      </c>
      <c r="K46" s="7">
        <v>45930</v>
      </c>
      <c r="L46" s="160">
        <v>41000</v>
      </c>
    </row>
    <row r="47" spans="1:12" x14ac:dyDescent="0.25">
      <c r="A47" s="1" t="s">
        <v>293</v>
      </c>
      <c r="B47" s="1" t="s">
        <v>110</v>
      </c>
      <c r="C47" s="1" t="s">
        <v>15</v>
      </c>
      <c r="D47" s="1" t="s">
        <v>113</v>
      </c>
      <c r="E47" s="38"/>
      <c r="F47" s="2">
        <v>12.85</v>
      </c>
      <c r="G47" s="45">
        <v>21.89</v>
      </c>
      <c r="H47" s="1" t="s">
        <v>104</v>
      </c>
      <c r="I47" s="3">
        <v>44614</v>
      </c>
      <c r="J47" s="3">
        <v>45200</v>
      </c>
      <c r="K47" s="3">
        <v>45565</v>
      </c>
      <c r="L47" s="159">
        <v>41000</v>
      </c>
    </row>
    <row r="48" spans="1:12" x14ac:dyDescent="0.25">
      <c r="A48" s="4" t="s">
        <v>293</v>
      </c>
      <c r="B48" s="4" t="s">
        <v>110</v>
      </c>
      <c r="C48" s="4" t="s">
        <v>15</v>
      </c>
      <c r="D48" s="4" t="s">
        <v>113</v>
      </c>
      <c r="E48" s="11"/>
      <c r="F48" s="44">
        <v>12.6</v>
      </c>
      <c r="G48" s="44">
        <v>21.46</v>
      </c>
      <c r="H48" s="4" t="s">
        <v>104</v>
      </c>
      <c r="I48" s="7">
        <v>44614</v>
      </c>
      <c r="J48" s="7">
        <v>44835</v>
      </c>
      <c r="K48" s="7">
        <v>45199</v>
      </c>
      <c r="L48" s="160">
        <v>41000</v>
      </c>
    </row>
    <row r="49" spans="1:12" x14ac:dyDescent="0.25">
      <c r="A49" s="4" t="s">
        <v>293</v>
      </c>
      <c r="B49" s="4" t="s">
        <v>294</v>
      </c>
      <c r="C49" s="4" t="s">
        <v>15</v>
      </c>
      <c r="D49" s="4" t="s">
        <v>113</v>
      </c>
      <c r="E49" s="11"/>
      <c r="F49" s="44">
        <v>12.35</v>
      </c>
      <c r="G49" s="44">
        <v>21.04</v>
      </c>
      <c r="H49" s="4" t="s">
        <v>104</v>
      </c>
      <c r="I49" s="7">
        <f>I50</f>
        <v>43795</v>
      </c>
      <c r="J49" s="7">
        <v>44470</v>
      </c>
      <c r="K49" s="7">
        <v>44834</v>
      </c>
      <c r="L49" s="160">
        <v>41000</v>
      </c>
    </row>
    <row r="50" spans="1:12" x14ac:dyDescent="0.25">
      <c r="A50" s="4" t="s">
        <v>293</v>
      </c>
      <c r="B50" s="4" t="s">
        <v>294</v>
      </c>
      <c r="C50" s="4" t="s">
        <v>15</v>
      </c>
      <c r="D50" s="4" t="s">
        <v>113</v>
      </c>
      <c r="E50" s="11"/>
      <c r="F50" s="44">
        <v>12.11</v>
      </c>
      <c r="G50" s="44">
        <v>20.63</v>
      </c>
      <c r="H50" s="4" t="s">
        <v>104</v>
      </c>
      <c r="I50" s="7">
        <f>I51</f>
        <v>43795</v>
      </c>
      <c r="J50" s="7">
        <v>44105</v>
      </c>
      <c r="K50" s="7">
        <v>44469</v>
      </c>
      <c r="L50" s="160">
        <v>41000</v>
      </c>
    </row>
    <row r="51" spans="1:12" x14ac:dyDescent="0.25">
      <c r="A51" s="4" t="s">
        <v>293</v>
      </c>
      <c r="B51" s="4" t="s">
        <v>294</v>
      </c>
      <c r="C51" s="4" t="s">
        <v>15</v>
      </c>
      <c r="D51" s="4" t="s">
        <v>113</v>
      </c>
      <c r="E51" s="11"/>
      <c r="F51" s="44">
        <v>11.76</v>
      </c>
      <c r="G51" s="44">
        <v>20.03</v>
      </c>
      <c r="H51" s="4" t="s">
        <v>104</v>
      </c>
      <c r="I51" s="7">
        <v>43795</v>
      </c>
      <c r="J51" s="7">
        <v>43796</v>
      </c>
      <c r="K51" s="7">
        <v>44104</v>
      </c>
      <c r="L51" s="160">
        <v>41000</v>
      </c>
    </row>
    <row r="52" spans="1:12" x14ac:dyDescent="0.25">
      <c r="A52" s="4" t="s">
        <v>293</v>
      </c>
      <c r="B52" s="4" t="s">
        <v>296</v>
      </c>
      <c r="C52" s="4" t="s">
        <v>15</v>
      </c>
      <c r="D52" s="4" t="s">
        <v>113</v>
      </c>
      <c r="E52" s="11"/>
      <c r="F52" s="44">
        <v>11.09</v>
      </c>
      <c r="G52" s="44">
        <v>18.899999999999999</v>
      </c>
      <c r="H52" s="4" t="s">
        <v>104</v>
      </c>
      <c r="I52" s="7">
        <v>43368</v>
      </c>
      <c r="J52" s="7">
        <v>43369</v>
      </c>
      <c r="K52" s="7">
        <f>I51</f>
        <v>43795</v>
      </c>
      <c r="L52" s="160">
        <v>41000</v>
      </c>
    </row>
    <row r="53" spans="1:12" x14ac:dyDescent="0.25">
      <c r="A53" s="4" t="s">
        <v>293</v>
      </c>
      <c r="B53" s="4" t="s">
        <v>297</v>
      </c>
      <c r="C53" s="4" t="s">
        <v>15</v>
      </c>
      <c r="D53" s="4" t="s">
        <v>113</v>
      </c>
      <c r="E53" s="11"/>
      <c r="F53" s="44">
        <v>10.27</v>
      </c>
      <c r="G53" s="44">
        <v>17.5</v>
      </c>
      <c r="H53" s="4" t="s">
        <v>104</v>
      </c>
      <c r="I53" s="7">
        <v>42955</v>
      </c>
      <c r="J53" s="7">
        <v>42956</v>
      </c>
      <c r="K53" s="7">
        <v>43368</v>
      </c>
      <c r="L53" s="160" t="s">
        <v>313</v>
      </c>
    </row>
    <row r="54" spans="1:12" x14ac:dyDescent="0.25">
      <c r="A54" s="4" t="s">
        <v>293</v>
      </c>
      <c r="B54" s="4" t="s">
        <v>298</v>
      </c>
      <c r="C54" s="4" t="s">
        <v>15</v>
      </c>
      <c r="D54" s="4" t="s">
        <v>113</v>
      </c>
      <c r="E54" s="11"/>
      <c r="F54" s="44">
        <v>9.51</v>
      </c>
      <c r="G54" s="44">
        <v>16.2</v>
      </c>
      <c r="H54" s="4" t="s">
        <v>104</v>
      </c>
      <c r="I54" s="7">
        <v>41331</v>
      </c>
      <c r="J54" s="7">
        <v>42552</v>
      </c>
      <c r="K54" s="7">
        <v>42955</v>
      </c>
      <c r="L54" s="160" t="s">
        <v>313</v>
      </c>
    </row>
    <row r="55" spans="1:12" x14ac:dyDescent="0.25">
      <c r="A55" s="4" t="s">
        <v>293</v>
      </c>
      <c r="B55" s="4" t="s">
        <v>298</v>
      </c>
      <c r="C55" s="4" t="s">
        <v>15</v>
      </c>
      <c r="D55" s="4" t="s">
        <v>113</v>
      </c>
      <c r="E55" s="11"/>
      <c r="F55" s="44">
        <v>8.81</v>
      </c>
      <c r="G55" s="44">
        <v>15</v>
      </c>
      <c r="H55" s="4" t="s">
        <v>104</v>
      </c>
      <c r="I55" s="7">
        <v>41331</v>
      </c>
      <c r="J55" s="7">
        <v>42186</v>
      </c>
      <c r="K55" s="7">
        <v>42551</v>
      </c>
      <c r="L55" s="160" t="s">
        <v>313</v>
      </c>
    </row>
    <row r="56" spans="1:12" x14ac:dyDescent="0.25">
      <c r="A56" s="4" t="s">
        <v>293</v>
      </c>
      <c r="B56" s="4" t="s">
        <v>298</v>
      </c>
      <c r="C56" s="4" t="s">
        <v>15</v>
      </c>
      <c r="D56" s="4" t="s">
        <v>113</v>
      </c>
      <c r="E56" s="11"/>
      <c r="F56" s="44">
        <v>8.16</v>
      </c>
      <c r="G56" s="44">
        <v>13.89</v>
      </c>
      <c r="H56" s="4" t="s">
        <v>104</v>
      </c>
      <c r="I56" s="7">
        <v>41331</v>
      </c>
      <c r="J56" s="7">
        <v>41821</v>
      </c>
      <c r="K56" s="7">
        <v>42185</v>
      </c>
      <c r="L56" s="160" t="s">
        <v>313</v>
      </c>
    </row>
    <row r="57" spans="1:12" x14ac:dyDescent="0.25">
      <c r="A57" s="4" t="s">
        <v>293</v>
      </c>
      <c r="B57" s="4" t="s">
        <v>298</v>
      </c>
      <c r="C57" s="4" t="s">
        <v>15</v>
      </c>
      <c r="D57" s="4" t="s">
        <v>113</v>
      </c>
      <c r="E57" s="11"/>
      <c r="F57" s="44">
        <v>7.56</v>
      </c>
      <c r="G57" s="44">
        <v>12.86</v>
      </c>
      <c r="H57" s="4" t="s">
        <v>104</v>
      </c>
      <c r="I57" s="7">
        <v>41331</v>
      </c>
      <c r="J57" s="7">
        <v>41456</v>
      </c>
      <c r="K57" s="7">
        <v>41820</v>
      </c>
      <c r="L57" s="160" t="s">
        <v>313</v>
      </c>
    </row>
    <row r="58" spans="1:12" x14ac:dyDescent="0.25">
      <c r="A58" s="4" t="s">
        <v>293</v>
      </c>
      <c r="B58" s="4" t="s">
        <v>298</v>
      </c>
      <c r="C58" s="4" t="s">
        <v>15</v>
      </c>
      <c r="D58" s="4" t="s">
        <v>113</v>
      </c>
      <c r="E58" s="11"/>
      <c r="F58" s="44">
        <v>7</v>
      </c>
      <c r="G58" s="44">
        <v>11.91</v>
      </c>
      <c r="H58" s="4" t="s">
        <v>104</v>
      </c>
      <c r="I58" s="7">
        <v>41331</v>
      </c>
      <c r="J58" s="7">
        <v>41332</v>
      </c>
      <c r="K58" s="7">
        <v>41455</v>
      </c>
      <c r="L58" s="160" t="s">
        <v>313</v>
      </c>
    </row>
    <row r="59" spans="1:12" x14ac:dyDescent="0.25">
      <c r="A59" s="4" t="s">
        <v>293</v>
      </c>
      <c r="B59" s="4" t="s">
        <v>299</v>
      </c>
      <c r="C59" s="4" t="s">
        <v>15</v>
      </c>
      <c r="D59" s="4" t="s">
        <v>113</v>
      </c>
      <c r="E59" s="11"/>
      <c r="F59" s="44">
        <v>14.52</v>
      </c>
      <c r="G59" s="44">
        <v>5.89</v>
      </c>
      <c r="H59" s="4" t="s">
        <v>104</v>
      </c>
      <c r="I59" s="7">
        <v>40757</v>
      </c>
      <c r="J59" s="7">
        <v>40758</v>
      </c>
      <c r="K59" s="7">
        <v>41331</v>
      </c>
      <c r="L59" s="160" t="s">
        <v>313</v>
      </c>
    </row>
    <row r="60" spans="1:12" x14ac:dyDescent="0.25">
      <c r="A60" s="4" t="s">
        <v>293</v>
      </c>
      <c r="B60" s="4" t="s">
        <v>300</v>
      </c>
      <c r="C60" s="4" t="s">
        <v>15</v>
      </c>
      <c r="D60" s="4" t="s">
        <v>113</v>
      </c>
      <c r="E60" s="11"/>
      <c r="F60" s="44">
        <v>13.2</v>
      </c>
      <c r="G60" s="44">
        <v>5.35</v>
      </c>
      <c r="H60" s="4" t="s">
        <v>104</v>
      </c>
      <c r="I60" s="7">
        <v>40134</v>
      </c>
      <c r="J60" s="7">
        <v>40135</v>
      </c>
      <c r="K60" s="7">
        <v>40757</v>
      </c>
      <c r="L60" s="160" t="s">
        <v>313</v>
      </c>
    </row>
    <row r="61" spans="1:12" x14ac:dyDescent="0.25">
      <c r="A61" s="4" t="s">
        <v>293</v>
      </c>
      <c r="B61" s="4" t="s">
        <v>301</v>
      </c>
      <c r="C61" s="4" t="s">
        <v>15</v>
      </c>
      <c r="D61" s="4" t="s">
        <v>113</v>
      </c>
      <c r="E61" s="11"/>
      <c r="F61" s="44">
        <v>12</v>
      </c>
      <c r="G61" s="44">
        <v>4.8499999999999996</v>
      </c>
      <c r="H61" s="4" t="s">
        <v>104</v>
      </c>
      <c r="I61" s="7">
        <v>39245</v>
      </c>
      <c r="J61" s="7">
        <v>39246</v>
      </c>
      <c r="K61" s="7">
        <v>40134</v>
      </c>
      <c r="L61" s="160" t="s">
        <v>313</v>
      </c>
    </row>
    <row r="62" spans="1:12" x14ac:dyDescent="0.25">
      <c r="A62" s="4" t="s">
        <v>293</v>
      </c>
      <c r="B62" s="4" t="s">
        <v>302</v>
      </c>
      <c r="C62" s="4" t="s">
        <v>15</v>
      </c>
      <c r="D62" s="4" t="s">
        <v>113</v>
      </c>
      <c r="E62" s="11"/>
      <c r="F62" s="44">
        <v>7.5</v>
      </c>
      <c r="G62" s="44">
        <v>4.5999999999999996</v>
      </c>
      <c r="H62" s="4" t="s">
        <v>104</v>
      </c>
      <c r="I62" s="7">
        <v>38383</v>
      </c>
      <c r="J62" s="7">
        <v>38718</v>
      </c>
      <c r="K62" s="7">
        <v>39245</v>
      </c>
      <c r="L62" s="160" t="s">
        <v>107</v>
      </c>
    </row>
    <row r="63" spans="1:12" x14ac:dyDescent="0.25">
      <c r="A63" s="4" t="s">
        <v>293</v>
      </c>
      <c r="B63" s="4" t="s">
        <v>302</v>
      </c>
      <c r="C63" s="4" t="s">
        <v>15</v>
      </c>
      <c r="D63" s="4" t="s">
        <v>113</v>
      </c>
      <c r="E63" s="11"/>
      <c r="F63" s="44">
        <v>7.5</v>
      </c>
      <c r="G63" s="44">
        <v>3.7</v>
      </c>
      <c r="H63" s="4" t="s">
        <v>104</v>
      </c>
      <c r="I63" s="7">
        <v>38383</v>
      </c>
      <c r="J63" s="7">
        <v>38384</v>
      </c>
      <c r="K63" s="7">
        <v>38717</v>
      </c>
      <c r="L63" s="160" t="s">
        <v>107</v>
      </c>
    </row>
    <row r="64" spans="1:12" x14ac:dyDescent="0.25">
      <c r="A64" s="4" t="s">
        <v>293</v>
      </c>
      <c r="B64" s="4" t="s">
        <v>303</v>
      </c>
      <c r="C64" s="4" t="s">
        <v>15</v>
      </c>
      <c r="D64" s="4" t="s">
        <v>113</v>
      </c>
      <c r="E64" s="11"/>
      <c r="F64" s="44">
        <v>7.5</v>
      </c>
      <c r="G64" s="44">
        <v>2.9</v>
      </c>
      <c r="H64" s="4" t="s">
        <v>104</v>
      </c>
      <c r="I64" s="7">
        <v>37537</v>
      </c>
      <c r="J64" s="7">
        <v>37538</v>
      </c>
      <c r="K64" s="7">
        <v>38383</v>
      </c>
      <c r="L64" s="160" t="s">
        <v>107</v>
      </c>
    </row>
    <row r="65" spans="1:12" x14ac:dyDescent="0.25">
      <c r="A65" s="4" t="s">
        <v>293</v>
      </c>
      <c r="B65" s="4" t="s">
        <v>304</v>
      </c>
      <c r="C65" s="4" t="s">
        <v>15</v>
      </c>
      <c r="D65" s="4" t="s">
        <v>113</v>
      </c>
      <c r="E65" s="11"/>
      <c r="F65" s="44">
        <v>10</v>
      </c>
      <c r="G65" s="44">
        <v>1.95</v>
      </c>
      <c r="H65" s="4" t="s">
        <v>104</v>
      </c>
      <c r="I65" s="7">
        <v>36298</v>
      </c>
      <c r="J65" s="7">
        <v>36299</v>
      </c>
      <c r="K65" s="7">
        <v>37537</v>
      </c>
      <c r="L65" s="160" t="s">
        <v>107</v>
      </c>
    </row>
    <row r="66" spans="1:12" x14ac:dyDescent="0.25">
      <c r="A66" s="4" t="s">
        <v>293</v>
      </c>
      <c r="B66" s="4" t="s">
        <v>305</v>
      </c>
      <c r="C66" s="4" t="s">
        <v>15</v>
      </c>
      <c r="D66" s="4" t="s">
        <v>113</v>
      </c>
      <c r="E66" s="11"/>
      <c r="F66" s="44">
        <v>10</v>
      </c>
      <c r="G66" s="44">
        <v>1.45</v>
      </c>
      <c r="H66" s="4" t="s">
        <v>104</v>
      </c>
      <c r="I66" s="7">
        <v>34575</v>
      </c>
      <c r="J66" s="7">
        <v>34576</v>
      </c>
      <c r="K66" s="7">
        <v>36298</v>
      </c>
      <c r="L66" s="160" t="s">
        <v>107</v>
      </c>
    </row>
    <row r="67" spans="1:12" x14ac:dyDescent="0.25">
      <c r="A67" s="4" t="s">
        <v>293</v>
      </c>
      <c r="B67" s="4" t="s">
        <v>306</v>
      </c>
      <c r="C67" s="4" t="s">
        <v>15</v>
      </c>
      <c r="D67" s="4" t="s">
        <v>113</v>
      </c>
      <c r="E67" s="11"/>
      <c r="F67" s="44">
        <v>8.5</v>
      </c>
      <c r="G67" s="44">
        <v>1.36</v>
      </c>
      <c r="H67" s="4" t="s">
        <v>104</v>
      </c>
      <c r="I67" s="7">
        <v>33462</v>
      </c>
      <c r="J67" s="7">
        <v>33463</v>
      </c>
      <c r="K67" s="7">
        <v>34575</v>
      </c>
      <c r="L67" s="160" t="s">
        <v>107</v>
      </c>
    </row>
    <row r="68" spans="1:12" x14ac:dyDescent="0.25">
      <c r="A68" s="4" t="s">
        <v>293</v>
      </c>
      <c r="B68" s="4" t="s">
        <v>307</v>
      </c>
      <c r="C68" s="4" t="s">
        <v>15</v>
      </c>
      <c r="D68" s="4" t="s">
        <v>113</v>
      </c>
      <c r="E68" s="11"/>
      <c r="F68" s="44">
        <v>6.5</v>
      </c>
      <c r="G68" s="44">
        <v>0.98</v>
      </c>
      <c r="H68" s="4" t="s">
        <v>104</v>
      </c>
      <c r="I68" s="7">
        <v>31663</v>
      </c>
      <c r="J68" s="7">
        <v>31664</v>
      </c>
      <c r="K68" s="7">
        <v>33462</v>
      </c>
      <c r="L68" s="160" t="s">
        <v>107</v>
      </c>
    </row>
    <row r="69" spans="1:12" x14ac:dyDescent="0.25">
      <c r="A69" s="4" t="s">
        <v>293</v>
      </c>
      <c r="B69" s="4" t="s">
        <v>308</v>
      </c>
      <c r="C69" s="4" t="s">
        <v>15</v>
      </c>
      <c r="D69" s="4" t="s">
        <v>113</v>
      </c>
      <c r="E69" s="11"/>
      <c r="F69" s="44">
        <v>6.5</v>
      </c>
      <c r="G69" s="44">
        <v>0.56000000000000005</v>
      </c>
      <c r="H69" s="4" t="s">
        <v>104</v>
      </c>
      <c r="I69" s="7">
        <v>31313</v>
      </c>
      <c r="J69" s="7">
        <v>31314</v>
      </c>
      <c r="K69" s="7">
        <v>31663</v>
      </c>
      <c r="L69" s="160" t="s">
        <v>107</v>
      </c>
    </row>
    <row r="70" spans="1:12" x14ac:dyDescent="0.25">
      <c r="A70" s="4" t="s">
        <v>293</v>
      </c>
      <c r="B70" s="4"/>
      <c r="C70" s="4" t="s">
        <v>15</v>
      </c>
      <c r="D70" s="4" t="s">
        <v>113</v>
      </c>
      <c r="E70" s="11"/>
      <c r="F70" s="44">
        <v>4.5</v>
      </c>
      <c r="G70" s="44">
        <v>0.85</v>
      </c>
      <c r="H70" s="4" t="s">
        <v>104</v>
      </c>
      <c r="I70" s="7"/>
      <c r="J70" s="7"/>
      <c r="K70" s="7">
        <v>31313</v>
      </c>
      <c r="L70" s="160" t="s">
        <v>107</v>
      </c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2"/>
  <sheetViews>
    <sheetView workbookViewId="0">
      <selection sqref="A1:F1"/>
    </sheetView>
  </sheetViews>
  <sheetFormatPr defaultRowHeight="15" x14ac:dyDescent="0.25"/>
  <cols>
    <col min="1" max="1" width="19.7109375" bestFit="1" customWidth="1"/>
    <col min="2" max="2" width="22" bestFit="1" customWidth="1"/>
    <col min="3" max="3" width="9.7109375" bestFit="1" customWidth="1"/>
    <col min="4" max="4" width="11" bestFit="1" customWidth="1"/>
    <col min="5" max="5" width="8" bestFit="1" customWidth="1"/>
    <col min="6" max="6" width="11.5703125" bestFit="1" customWidth="1"/>
  </cols>
  <sheetData>
    <row r="1" spans="1:6" x14ac:dyDescent="0.25">
      <c r="A1" s="259" t="s">
        <v>314</v>
      </c>
      <c r="B1" s="259"/>
      <c r="C1" s="259"/>
      <c r="D1" s="259"/>
      <c r="E1" s="259"/>
      <c r="F1" s="259"/>
    </row>
    <row r="3" spans="1:6" x14ac:dyDescent="0.25">
      <c r="A3" s="20" t="s">
        <v>315</v>
      </c>
      <c r="B3" s="20" t="s">
        <v>3</v>
      </c>
      <c r="C3" s="20" t="s">
        <v>127</v>
      </c>
      <c r="D3" s="21" t="s">
        <v>316</v>
      </c>
      <c r="E3" s="258" t="s">
        <v>317</v>
      </c>
      <c r="F3" s="258"/>
    </row>
    <row r="4" spans="1:6" x14ac:dyDescent="0.25">
      <c r="A4" s="174" t="s">
        <v>318</v>
      </c>
      <c r="B4" s="174" t="s">
        <v>319</v>
      </c>
      <c r="C4" s="174" t="s">
        <v>153</v>
      </c>
      <c r="D4" s="175">
        <v>0</v>
      </c>
      <c r="E4" s="175">
        <v>0.5</v>
      </c>
      <c r="F4" s="174" t="s">
        <v>49</v>
      </c>
    </row>
    <row r="5" spans="1:6" x14ac:dyDescent="0.25">
      <c r="A5" s="174" t="s">
        <v>320</v>
      </c>
      <c r="B5" s="174" t="s">
        <v>321</v>
      </c>
      <c r="C5" s="174" t="s">
        <v>322</v>
      </c>
      <c r="D5" s="175">
        <v>0</v>
      </c>
      <c r="E5" s="175">
        <v>5.0000000000000001E-3</v>
      </c>
      <c r="F5" s="174" t="s">
        <v>12</v>
      </c>
    </row>
    <row r="6" spans="1:6" x14ac:dyDescent="0.25">
      <c r="A6" s="174" t="s">
        <v>323</v>
      </c>
      <c r="B6" s="174" t="s">
        <v>324</v>
      </c>
      <c r="C6" s="174" t="s">
        <v>325</v>
      </c>
      <c r="D6" s="175">
        <v>0</v>
      </c>
      <c r="E6" s="175">
        <v>5.0000000000000001E-3</v>
      </c>
      <c r="F6" s="174" t="s">
        <v>12</v>
      </c>
    </row>
    <row r="7" spans="1:6" x14ac:dyDescent="0.25">
      <c r="A7" s="174" t="s">
        <v>323</v>
      </c>
      <c r="B7" s="174" t="s">
        <v>326</v>
      </c>
      <c r="C7" s="174" t="s">
        <v>327</v>
      </c>
      <c r="D7" s="175">
        <v>0</v>
      </c>
      <c r="E7" s="175">
        <v>5.0000000000000001E-3</v>
      </c>
      <c r="F7" s="174" t="s">
        <v>12</v>
      </c>
    </row>
    <row r="8" spans="1:6" x14ac:dyDescent="0.25">
      <c r="A8" s="174" t="s">
        <v>323</v>
      </c>
      <c r="B8" s="174" t="s">
        <v>328</v>
      </c>
      <c r="C8" s="174" t="s">
        <v>329</v>
      </c>
      <c r="D8" s="175">
        <v>0</v>
      </c>
      <c r="E8" s="175">
        <v>5.0000000000000001E-3</v>
      </c>
      <c r="F8" s="174" t="s">
        <v>12</v>
      </c>
    </row>
    <row r="9" spans="1:6" x14ac:dyDescent="0.25">
      <c r="A9" s="174" t="s">
        <v>323</v>
      </c>
      <c r="B9" s="174" t="s">
        <v>330</v>
      </c>
      <c r="C9" s="174" t="s">
        <v>331</v>
      </c>
      <c r="D9" s="175">
        <v>0</v>
      </c>
      <c r="E9" s="175">
        <v>5.0000000000000001E-3</v>
      </c>
      <c r="F9" s="174" t="s">
        <v>12</v>
      </c>
    </row>
    <row r="10" spans="1:6" x14ac:dyDescent="0.25">
      <c r="A10" s="174" t="s">
        <v>323</v>
      </c>
      <c r="B10" s="174" t="s">
        <v>332</v>
      </c>
      <c r="C10" s="174" t="s">
        <v>333</v>
      </c>
      <c r="D10" s="175">
        <v>0</v>
      </c>
      <c r="E10" s="175">
        <v>5.0000000000000001E-3</v>
      </c>
      <c r="F10" s="174" t="s">
        <v>12</v>
      </c>
    </row>
    <row r="11" spans="1:6" x14ac:dyDescent="0.25">
      <c r="A11" s="174" t="s">
        <v>323</v>
      </c>
      <c r="B11" s="174" t="s">
        <v>334</v>
      </c>
      <c r="C11" s="174" t="s">
        <v>335</v>
      </c>
      <c r="D11" s="175">
        <v>0</v>
      </c>
      <c r="E11" s="175">
        <v>5.0000000000000001E-3</v>
      </c>
      <c r="F11" s="174" t="s">
        <v>12</v>
      </c>
    </row>
    <row r="12" spans="1:6" x14ac:dyDescent="0.25">
      <c r="A12" s="174" t="s">
        <v>323</v>
      </c>
      <c r="B12" s="174" t="s">
        <v>336</v>
      </c>
      <c r="C12" s="174" t="s">
        <v>337</v>
      </c>
      <c r="D12" s="175">
        <v>0</v>
      </c>
      <c r="E12" s="175">
        <v>5.0000000000000001E-3</v>
      </c>
      <c r="F12" s="174" t="s">
        <v>12</v>
      </c>
    </row>
  </sheetData>
  <mergeCells count="2">
    <mergeCell ref="E3:F3"/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81"/>
  <sheetViews>
    <sheetView workbookViewId="0"/>
  </sheetViews>
  <sheetFormatPr defaultRowHeight="15" x14ac:dyDescent="0.25"/>
  <cols>
    <col min="1" max="1" width="7.5703125" bestFit="1" customWidth="1"/>
    <col min="2" max="2" width="11.7109375" bestFit="1" customWidth="1"/>
    <col min="3" max="3" width="17.42578125" bestFit="1" customWidth="1"/>
    <col min="4" max="4" width="19" bestFit="1" customWidth="1"/>
    <col min="5" max="5" width="105" bestFit="1" customWidth="1"/>
    <col min="6" max="6" width="9.5703125" style="102" bestFit="1" customWidth="1"/>
    <col min="7" max="8" width="10.7109375" bestFit="1" customWidth="1"/>
    <col min="9" max="9" width="44.28515625" bestFit="1" customWidth="1"/>
  </cols>
  <sheetData>
    <row r="1" spans="1:9" ht="30" x14ac:dyDescent="0.25">
      <c r="A1" s="100" t="s">
        <v>338</v>
      </c>
      <c r="B1" s="100" t="s">
        <v>1</v>
      </c>
      <c r="C1" s="100" t="s">
        <v>3</v>
      </c>
      <c r="D1" s="100" t="s">
        <v>339</v>
      </c>
      <c r="E1" s="100" t="s">
        <v>340</v>
      </c>
      <c r="F1" s="104" t="s">
        <v>119</v>
      </c>
      <c r="G1" s="101" t="s">
        <v>121</v>
      </c>
      <c r="H1" s="101" t="s">
        <v>122</v>
      </c>
      <c r="I1" s="101" t="s">
        <v>127</v>
      </c>
    </row>
    <row r="2" spans="1:9" x14ac:dyDescent="0.25">
      <c r="A2" t="s">
        <v>341</v>
      </c>
      <c r="B2" t="s">
        <v>342</v>
      </c>
      <c r="C2" t="s">
        <v>343</v>
      </c>
      <c r="D2" t="s">
        <v>344</v>
      </c>
      <c r="E2" t="s">
        <v>345</v>
      </c>
      <c r="F2" s="102">
        <v>66</v>
      </c>
      <c r="G2" s="103">
        <v>42979</v>
      </c>
    </row>
    <row r="3" spans="1:9" s="105" customFormat="1" x14ac:dyDescent="0.25">
      <c r="A3" s="105" t="s">
        <v>341</v>
      </c>
      <c r="B3" s="105" t="s">
        <v>346</v>
      </c>
      <c r="C3" s="105" t="s">
        <v>343</v>
      </c>
      <c r="D3" s="105" t="s">
        <v>344</v>
      </c>
      <c r="E3" s="105" t="s">
        <v>345</v>
      </c>
      <c r="F3" s="106">
        <v>64</v>
      </c>
      <c r="G3" s="107">
        <v>42552</v>
      </c>
      <c r="H3" s="107">
        <v>42978</v>
      </c>
    </row>
    <row r="4" spans="1:9" s="105" customFormat="1" x14ac:dyDescent="0.25">
      <c r="A4" s="105" t="s">
        <v>341</v>
      </c>
      <c r="B4" s="105" t="s">
        <v>346</v>
      </c>
      <c r="C4" s="105" t="s">
        <v>343</v>
      </c>
      <c r="D4" s="105" t="s">
        <v>344</v>
      </c>
      <c r="E4" s="105" t="s">
        <v>345</v>
      </c>
      <c r="F4" s="106">
        <v>62</v>
      </c>
      <c r="G4" s="107">
        <v>42217</v>
      </c>
      <c r="H4" s="107">
        <v>42551</v>
      </c>
    </row>
    <row r="5" spans="1:9" x14ac:dyDescent="0.25">
      <c r="A5" t="s">
        <v>341</v>
      </c>
      <c r="B5" t="s">
        <v>346</v>
      </c>
      <c r="C5" t="s">
        <v>343</v>
      </c>
      <c r="D5" t="s">
        <v>344</v>
      </c>
      <c r="E5" t="s">
        <v>347</v>
      </c>
      <c r="F5" s="102">
        <v>20</v>
      </c>
      <c r="G5" s="103">
        <v>42217</v>
      </c>
    </row>
    <row r="6" spans="1:9" x14ac:dyDescent="0.25">
      <c r="A6" t="s">
        <v>341</v>
      </c>
      <c r="B6" t="s">
        <v>346</v>
      </c>
      <c r="C6" t="s">
        <v>343</v>
      </c>
      <c r="D6" t="s">
        <v>344</v>
      </c>
      <c r="E6" t="s">
        <v>348</v>
      </c>
      <c r="F6" s="102">
        <v>37</v>
      </c>
      <c r="G6" s="103">
        <v>42217</v>
      </c>
    </row>
    <row r="7" spans="1:9" x14ac:dyDescent="0.25">
      <c r="A7" t="s">
        <v>341</v>
      </c>
      <c r="B7" t="s">
        <v>346</v>
      </c>
      <c r="C7" t="s">
        <v>343</v>
      </c>
      <c r="D7" t="s">
        <v>344</v>
      </c>
      <c r="E7" t="s">
        <v>349</v>
      </c>
      <c r="F7" s="102">
        <v>5</v>
      </c>
      <c r="G7" s="103">
        <v>42217</v>
      </c>
    </row>
    <row r="8" spans="1:9" x14ac:dyDescent="0.25">
      <c r="A8" t="s">
        <v>341</v>
      </c>
      <c r="B8" t="s">
        <v>346</v>
      </c>
      <c r="C8" t="s">
        <v>343</v>
      </c>
      <c r="D8" t="s">
        <v>344</v>
      </c>
      <c r="E8" t="s">
        <v>350</v>
      </c>
      <c r="F8" s="102">
        <v>37</v>
      </c>
      <c r="G8" s="103">
        <v>42217</v>
      </c>
    </row>
    <row r="9" spans="1:9" x14ac:dyDescent="0.25">
      <c r="A9" t="s">
        <v>341</v>
      </c>
      <c r="B9" t="s">
        <v>346</v>
      </c>
      <c r="C9" t="s">
        <v>343</v>
      </c>
      <c r="D9" t="s">
        <v>344</v>
      </c>
      <c r="E9" t="s">
        <v>351</v>
      </c>
      <c r="F9" s="102">
        <v>5</v>
      </c>
      <c r="G9" s="103">
        <v>42217</v>
      </c>
    </row>
    <row r="10" spans="1:9" x14ac:dyDescent="0.25">
      <c r="A10" t="s">
        <v>341</v>
      </c>
      <c r="B10" t="s">
        <v>346</v>
      </c>
      <c r="C10" t="s">
        <v>343</v>
      </c>
      <c r="D10" t="s">
        <v>344</v>
      </c>
      <c r="E10" t="s">
        <v>352</v>
      </c>
      <c r="F10" s="102">
        <v>0</v>
      </c>
      <c r="G10" s="103">
        <v>42217</v>
      </c>
    </row>
    <row r="11" spans="1:9" x14ac:dyDescent="0.25">
      <c r="A11" t="s">
        <v>341</v>
      </c>
      <c r="B11" t="s">
        <v>346</v>
      </c>
      <c r="C11" t="s">
        <v>353</v>
      </c>
      <c r="D11" t="s">
        <v>344</v>
      </c>
      <c r="E11" t="s">
        <v>354</v>
      </c>
      <c r="F11" s="102">
        <v>0</v>
      </c>
      <c r="G11" s="103">
        <v>42217</v>
      </c>
    </row>
    <row r="12" spans="1:9" x14ac:dyDescent="0.25">
      <c r="A12" t="s">
        <v>341</v>
      </c>
      <c r="B12" t="s">
        <v>342</v>
      </c>
      <c r="C12" t="s">
        <v>353</v>
      </c>
      <c r="D12" t="s">
        <v>344</v>
      </c>
      <c r="E12" s="109" t="s">
        <v>355</v>
      </c>
      <c r="F12" s="102">
        <v>53</v>
      </c>
      <c r="G12" s="103">
        <v>42979</v>
      </c>
    </row>
    <row r="13" spans="1:9" s="105" customFormat="1" x14ac:dyDescent="0.25">
      <c r="A13" s="105" t="s">
        <v>341</v>
      </c>
      <c r="B13" s="105" t="s">
        <v>346</v>
      </c>
      <c r="C13" s="105" t="s">
        <v>353</v>
      </c>
      <c r="D13" s="105" t="s">
        <v>344</v>
      </c>
      <c r="E13" s="105" t="s">
        <v>355</v>
      </c>
      <c r="F13" s="106">
        <v>51.5</v>
      </c>
      <c r="G13" s="107">
        <v>42552</v>
      </c>
      <c r="H13" s="107">
        <v>42978</v>
      </c>
    </row>
    <row r="14" spans="1:9" s="105" customFormat="1" x14ac:dyDescent="0.25">
      <c r="A14" s="105" t="s">
        <v>341</v>
      </c>
      <c r="B14" s="105" t="s">
        <v>346</v>
      </c>
      <c r="C14" s="105" t="s">
        <v>353</v>
      </c>
      <c r="D14" s="105" t="s">
        <v>344</v>
      </c>
      <c r="E14" s="105" t="s">
        <v>355</v>
      </c>
      <c r="F14" s="106">
        <v>50</v>
      </c>
      <c r="G14" s="107">
        <v>42217</v>
      </c>
      <c r="H14" s="107">
        <v>42551</v>
      </c>
    </row>
    <row r="15" spans="1:9" x14ac:dyDescent="0.25">
      <c r="A15" t="s">
        <v>341</v>
      </c>
      <c r="B15" t="s">
        <v>342</v>
      </c>
      <c r="C15" t="s">
        <v>353</v>
      </c>
      <c r="D15" t="s">
        <v>344</v>
      </c>
      <c r="E15" s="109" t="s">
        <v>356</v>
      </c>
      <c r="F15" s="102">
        <v>53</v>
      </c>
      <c r="G15" s="103">
        <v>42979</v>
      </c>
    </row>
    <row r="16" spans="1:9" s="105" customFormat="1" x14ac:dyDescent="0.25">
      <c r="A16" s="105" t="s">
        <v>341</v>
      </c>
      <c r="B16" s="105" t="s">
        <v>346</v>
      </c>
      <c r="C16" s="105" t="s">
        <v>357</v>
      </c>
      <c r="D16" s="105" t="s">
        <v>344</v>
      </c>
      <c r="E16" s="105" t="s">
        <v>356</v>
      </c>
      <c r="F16" s="106">
        <v>51.5</v>
      </c>
      <c r="G16" s="107">
        <v>42552</v>
      </c>
      <c r="H16" s="107">
        <v>42978</v>
      </c>
    </row>
    <row r="17" spans="1:9" s="105" customFormat="1" x14ac:dyDescent="0.25">
      <c r="A17" s="105" t="s">
        <v>341</v>
      </c>
      <c r="B17" s="105" t="s">
        <v>346</v>
      </c>
      <c r="C17" s="105" t="s">
        <v>357</v>
      </c>
      <c r="D17" s="105" t="s">
        <v>344</v>
      </c>
      <c r="E17" s="105" t="s">
        <v>356</v>
      </c>
      <c r="F17" s="106">
        <v>50</v>
      </c>
      <c r="G17" s="107">
        <v>42217</v>
      </c>
      <c r="H17" s="107">
        <v>42551</v>
      </c>
    </row>
    <row r="18" spans="1:9" s="109" customFormat="1" x14ac:dyDescent="0.25">
      <c r="A18" s="109" t="s">
        <v>341</v>
      </c>
      <c r="B18" t="s">
        <v>342</v>
      </c>
      <c r="C18" s="109" t="s">
        <v>343</v>
      </c>
      <c r="D18" s="109" t="s">
        <v>344</v>
      </c>
      <c r="E18" s="109" t="s">
        <v>358</v>
      </c>
      <c r="F18" s="110">
        <v>65</v>
      </c>
      <c r="G18" s="103">
        <v>42979</v>
      </c>
    </row>
    <row r="19" spans="1:9" s="105" customFormat="1" x14ac:dyDescent="0.25">
      <c r="A19" s="105" t="s">
        <v>341</v>
      </c>
      <c r="B19" s="105" t="s">
        <v>346</v>
      </c>
      <c r="C19" s="105" t="s">
        <v>343</v>
      </c>
      <c r="D19" s="105" t="s">
        <v>344</v>
      </c>
      <c r="E19" s="105" t="s">
        <v>358</v>
      </c>
      <c r="F19" s="106">
        <v>150</v>
      </c>
      <c r="G19" s="107">
        <v>42217</v>
      </c>
      <c r="H19" s="107">
        <v>42978</v>
      </c>
    </row>
    <row r="20" spans="1:9" s="109" customFormat="1" x14ac:dyDescent="0.25">
      <c r="A20" s="109" t="s">
        <v>341</v>
      </c>
      <c r="B20" t="s">
        <v>342</v>
      </c>
      <c r="C20" s="109" t="s">
        <v>343</v>
      </c>
      <c r="D20" s="109" t="s">
        <v>344</v>
      </c>
      <c r="E20" s="109" t="s">
        <v>359</v>
      </c>
      <c r="F20" s="110">
        <v>35</v>
      </c>
      <c r="G20" s="103">
        <v>42979</v>
      </c>
    </row>
    <row r="21" spans="1:9" s="109" customFormat="1" x14ac:dyDescent="0.25">
      <c r="A21" s="109" t="s">
        <v>341</v>
      </c>
      <c r="B21" s="109" t="s">
        <v>346</v>
      </c>
      <c r="C21" s="109" t="s">
        <v>343</v>
      </c>
      <c r="D21" s="109" t="s">
        <v>344</v>
      </c>
      <c r="E21" s="109" t="s">
        <v>360</v>
      </c>
      <c r="F21" s="110">
        <v>50</v>
      </c>
      <c r="G21" s="103">
        <v>42217</v>
      </c>
    </row>
    <row r="22" spans="1:9" x14ac:dyDescent="0.25">
      <c r="A22" t="s">
        <v>341</v>
      </c>
      <c r="B22" t="s">
        <v>346</v>
      </c>
      <c r="C22" t="s">
        <v>343</v>
      </c>
      <c r="D22" t="s">
        <v>344</v>
      </c>
      <c r="E22" t="s">
        <v>361</v>
      </c>
      <c r="F22" s="102">
        <v>200</v>
      </c>
      <c r="G22" s="103">
        <v>42217</v>
      </c>
    </row>
    <row r="23" spans="1:9" x14ac:dyDescent="0.25">
      <c r="A23" t="s">
        <v>341</v>
      </c>
      <c r="B23" t="s">
        <v>346</v>
      </c>
      <c r="C23" t="s">
        <v>362</v>
      </c>
      <c r="D23" t="s">
        <v>344</v>
      </c>
      <c r="E23" t="s">
        <v>363</v>
      </c>
      <c r="F23" s="102">
        <v>35</v>
      </c>
      <c r="G23" s="103">
        <v>42217</v>
      </c>
    </row>
    <row r="24" spans="1:9" x14ac:dyDescent="0.25">
      <c r="A24" t="s">
        <v>341</v>
      </c>
      <c r="B24" t="s">
        <v>346</v>
      </c>
      <c r="C24" t="s">
        <v>343</v>
      </c>
      <c r="D24" t="s">
        <v>344</v>
      </c>
      <c r="E24" t="s">
        <v>364</v>
      </c>
      <c r="F24" s="102">
        <v>5</v>
      </c>
      <c r="G24" s="103">
        <v>42217</v>
      </c>
    </row>
    <row r="25" spans="1:9" x14ac:dyDescent="0.25">
      <c r="A25" s="109" t="s">
        <v>341</v>
      </c>
      <c r="B25" t="s">
        <v>342</v>
      </c>
      <c r="C25" s="109" t="s">
        <v>343</v>
      </c>
      <c r="D25" t="s">
        <v>365</v>
      </c>
      <c r="E25" t="s">
        <v>349</v>
      </c>
      <c r="F25" s="102">
        <v>0</v>
      </c>
      <c r="G25" s="103">
        <v>42979</v>
      </c>
    </row>
    <row r="26" spans="1:9" x14ac:dyDescent="0.25">
      <c r="A26" t="s">
        <v>341</v>
      </c>
      <c r="B26" t="s">
        <v>346</v>
      </c>
      <c r="C26" t="s">
        <v>343</v>
      </c>
      <c r="D26" t="s">
        <v>365</v>
      </c>
      <c r="E26" t="s">
        <v>366</v>
      </c>
      <c r="F26" s="102">
        <v>0</v>
      </c>
      <c r="G26" s="103">
        <v>42217</v>
      </c>
    </row>
    <row r="27" spans="1:9" x14ac:dyDescent="0.25">
      <c r="A27" s="109" t="s">
        <v>341</v>
      </c>
      <c r="B27" t="s">
        <v>342</v>
      </c>
      <c r="C27" s="109" t="s">
        <v>343</v>
      </c>
      <c r="D27" t="s">
        <v>365</v>
      </c>
      <c r="E27" t="s">
        <v>367</v>
      </c>
      <c r="F27" s="102">
        <v>0</v>
      </c>
      <c r="G27" s="103">
        <v>42979</v>
      </c>
    </row>
    <row r="28" spans="1:9" x14ac:dyDescent="0.25">
      <c r="A28" t="s">
        <v>341</v>
      </c>
      <c r="B28" t="s">
        <v>346</v>
      </c>
      <c r="C28" t="s">
        <v>343</v>
      </c>
      <c r="D28" t="s">
        <v>365</v>
      </c>
      <c r="E28" t="s">
        <v>368</v>
      </c>
      <c r="F28" s="102">
        <v>0</v>
      </c>
      <c r="G28" s="103">
        <v>42217</v>
      </c>
    </row>
    <row r="29" spans="1:9" x14ac:dyDescent="0.25">
      <c r="A29" t="s">
        <v>341</v>
      </c>
      <c r="B29" t="s">
        <v>346</v>
      </c>
      <c r="C29" t="s">
        <v>343</v>
      </c>
      <c r="D29" t="s">
        <v>365</v>
      </c>
      <c r="E29" t="s">
        <v>369</v>
      </c>
      <c r="F29" s="102">
        <v>0</v>
      </c>
      <c r="G29" s="103">
        <v>42217</v>
      </c>
    </row>
    <row r="30" spans="1:9" x14ac:dyDescent="0.25">
      <c r="A30" t="s">
        <v>341</v>
      </c>
      <c r="B30" t="s">
        <v>346</v>
      </c>
      <c r="C30" t="s">
        <v>343</v>
      </c>
      <c r="D30" t="s">
        <v>365</v>
      </c>
      <c r="E30" t="s">
        <v>370</v>
      </c>
      <c r="F30" s="102">
        <v>3</v>
      </c>
      <c r="G30" s="103">
        <v>42217</v>
      </c>
    </row>
    <row r="31" spans="1:9" x14ac:dyDescent="0.25">
      <c r="A31" t="s">
        <v>341</v>
      </c>
      <c r="B31" t="s">
        <v>342</v>
      </c>
      <c r="C31" t="s">
        <v>343</v>
      </c>
      <c r="D31" t="s">
        <v>371</v>
      </c>
      <c r="E31" t="s">
        <v>372</v>
      </c>
      <c r="F31" s="102">
        <v>25</v>
      </c>
      <c r="G31" s="103">
        <v>42979</v>
      </c>
      <c r="I31" t="s">
        <v>373</v>
      </c>
    </row>
    <row r="32" spans="1:9" s="105" customFormat="1" x14ac:dyDescent="0.25">
      <c r="A32" s="105" t="s">
        <v>341</v>
      </c>
      <c r="B32" s="105" t="s">
        <v>346</v>
      </c>
      <c r="C32" s="105" t="s">
        <v>374</v>
      </c>
      <c r="D32" s="105" t="s">
        <v>371</v>
      </c>
      <c r="E32" s="105" t="s">
        <v>372</v>
      </c>
      <c r="F32" s="106">
        <v>22</v>
      </c>
      <c r="G32" s="107">
        <v>42552</v>
      </c>
      <c r="H32" s="107">
        <v>42978</v>
      </c>
      <c r="I32" s="105" t="s">
        <v>373</v>
      </c>
    </row>
    <row r="33" spans="1:9" s="105" customFormat="1" x14ac:dyDescent="0.25">
      <c r="A33" s="105" t="s">
        <v>341</v>
      </c>
      <c r="B33" s="105" t="s">
        <v>346</v>
      </c>
      <c r="C33" s="105" t="s">
        <v>374</v>
      </c>
      <c r="D33" s="105" t="s">
        <v>371</v>
      </c>
      <c r="E33" s="105" t="s">
        <v>372</v>
      </c>
      <c r="F33" s="106">
        <v>20</v>
      </c>
      <c r="G33" s="107">
        <v>42217</v>
      </c>
      <c r="H33" s="107">
        <v>42551</v>
      </c>
      <c r="I33" s="105" t="s">
        <v>373</v>
      </c>
    </row>
    <row r="34" spans="1:9" x14ac:dyDescent="0.25">
      <c r="A34" t="s">
        <v>341</v>
      </c>
      <c r="B34" t="s">
        <v>342</v>
      </c>
      <c r="C34" t="s">
        <v>374</v>
      </c>
      <c r="D34" t="s">
        <v>371</v>
      </c>
      <c r="E34" t="s">
        <v>375</v>
      </c>
      <c r="F34" s="102">
        <v>17</v>
      </c>
      <c r="G34" s="103">
        <v>42979</v>
      </c>
      <c r="H34" s="108"/>
      <c r="I34" t="s">
        <v>376</v>
      </c>
    </row>
    <row r="35" spans="1:9" s="105" customFormat="1" x14ac:dyDescent="0.25">
      <c r="A35" s="105" t="s">
        <v>341</v>
      </c>
      <c r="B35" s="105" t="s">
        <v>346</v>
      </c>
      <c r="C35" s="105" t="s">
        <v>374</v>
      </c>
      <c r="D35" s="105" t="s">
        <v>371</v>
      </c>
      <c r="E35" s="105" t="s">
        <v>375</v>
      </c>
      <c r="F35" s="106">
        <v>14</v>
      </c>
      <c r="G35" s="107">
        <v>42552</v>
      </c>
      <c r="H35" s="107">
        <v>42978</v>
      </c>
      <c r="I35" s="105" t="s">
        <v>376</v>
      </c>
    </row>
    <row r="36" spans="1:9" s="105" customFormat="1" x14ac:dyDescent="0.25">
      <c r="A36" s="105" t="s">
        <v>341</v>
      </c>
      <c r="B36" s="105" t="s">
        <v>346</v>
      </c>
      <c r="C36" s="105" t="s">
        <v>374</v>
      </c>
      <c r="D36" s="105" t="s">
        <v>371</v>
      </c>
      <c r="E36" s="105" t="s">
        <v>375</v>
      </c>
      <c r="F36" s="106">
        <v>13.6</v>
      </c>
      <c r="G36" s="107">
        <v>42217</v>
      </c>
      <c r="H36" s="107">
        <v>42551</v>
      </c>
      <c r="I36" s="105" t="s">
        <v>376</v>
      </c>
    </row>
    <row r="37" spans="1:9" x14ac:dyDescent="0.25">
      <c r="A37" t="s">
        <v>341</v>
      </c>
      <c r="B37" t="s">
        <v>346</v>
      </c>
      <c r="C37" t="s">
        <v>374</v>
      </c>
      <c r="D37" t="s">
        <v>371</v>
      </c>
      <c r="E37" t="s">
        <v>377</v>
      </c>
      <c r="F37" s="102">
        <v>0</v>
      </c>
      <c r="G37" s="103">
        <v>42217</v>
      </c>
      <c r="I37" t="s">
        <v>373</v>
      </c>
    </row>
    <row r="38" spans="1:9" x14ac:dyDescent="0.25">
      <c r="A38" t="s">
        <v>341</v>
      </c>
      <c r="B38" t="s">
        <v>342</v>
      </c>
      <c r="C38" t="s">
        <v>374</v>
      </c>
      <c r="D38" t="s">
        <v>371</v>
      </c>
      <c r="E38" s="109" t="s">
        <v>378</v>
      </c>
      <c r="F38" s="102">
        <v>0</v>
      </c>
      <c r="G38" s="103">
        <v>42979</v>
      </c>
      <c r="I38" t="s">
        <v>373</v>
      </c>
    </row>
    <row r="39" spans="1:9" x14ac:dyDescent="0.25">
      <c r="A39" t="s">
        <v>341</v>
      </c>
      <c r="B39" t="s">
        <v>346</v>
      </c>
      <c r="C39" t="s">
        <v>374</v>
      </c>
      <c r="D39" t="s">
        <v>371</v>
      </c>
      <c r="E39" t="s">
        <v>379</v>
      </c>
      <c r="F39" s="102">
        <v>0</v>
      </c>
      <c r="G39" s="103">
        <v>42217</v>
      </c>
      <c r="I39" t="s">
        <v>373</v>
      </c>
    </row>
    <row r="40" spans="1:9" s="12" customFormat="1" ht="30" x14ac:dyDescent="0.25">
      <c r="A40" s="12" t="s">
        <v>341</v>
      </c>
      <c r="B40" s="12" t="s">
        <v>342</v>
      </c>
      <c r="C40" s="12" t="s">
        <v>343</v>
      </c>
      <c r="D40" s="12" t="s">
        <v>380</v>
      </c>
      <c r="E40" s="148" t="s">
        <v>381</v>
      </c>
      <c r="F40" s="149">
        <v>576</v>
      </c>
      <c r="G40" s="150">
        <v>42979</v>
      </c>
    </row>
    <row r="41" spans="1:9" s="151" customFormat="1" ht="30" x14ac:dyDescent="0.25">
      <c r="A41" s="151" t="s">
        <v>341</v>
      </c>
      <c r="B41" s="151" t="s">
        <v>346</v>
      </c>
      <c r="C41" s="151" t="s">
        <v>343</v>
      </c>
      <c r="D41" s="151" t="s">
        <v>380</v>
      </c>
      <c r="E41" s="152" t="s">
        <v>381</v>
      </c>
      <c r="F41" s="153">
        <v>559</v>
      </c>
      <c r="G41" s="154">
        <v>42552</v>
      </c>
      <c r="H41" s="154">
        <v>42978</v>
      </c>
    </row>
    <row r="42" spans="1:9" x14ac:dyDescent="0.25">
      <c r="A42" t="s">
        <v>341</v>
      </c>
      <c r="B42" t="s">
        <v>342</v>
      </c>
      <c r="C42" t="s">
        <v>343</v>
      </c>
      <c r="D42" t="s">
        <v>380</v>
      </c>
      <c r="E42" t="s">
        <v>382</v>
      </c>
      <c r="F42" s="102">
        <v>10</v>
      </c>
      <c r="G42" s="103">
        <v>42979</v>
      </c>
    </row>
    <row r="43" spans="1:9" s="105" customFormat="1" x14ac:dyDescent="0.25">
      <c r="A43" s="105" t="s">
        <v>341</v>
      </c>
      <c r="B43" s="105" t="s">
        <v>346</v>
      </c>
      <c r="C43" s="105" t="s">
        <v>343</v>
      </c>
      <c r="D43" s="105" t="s">
        <v>380</v>
      </c>
      <c r="E43" s="105" t="s">
        <v>383</v>
      </c>
      <c r="F43" s="106">
        <v>105</v>
      </c>
      <c r="G43" s="107">
        <v>42217</v>
      </c>
      <c r="H43" s="107">
        <v>42978</v>
      </c>
    </row>
    <row r="44" spans="1:9" s="105" customFormat="1" x14ac:dyDescent="0.25">
      <c r="A44" s="105" t="s">
        <v>341</v>
      </c>
      <c r="B44" s="105" t="s">
        <v>346</v>
      </c>
      <c r="C44" s="105" t="s">
        <v>343</v>
      </c>
      <c r="D44" s="105" t="s">
        <v>380</v>
      </c>
      <c r="E44" s="105" t="s">
        <v>384</v>
      </c>
      <c r="F44" s="106">
        <v>178</v>
      </c>
      <c r="G44" s="107">
        <v>42552</v>
      </c>
      <c r="H44" s="107">
        <v>42978</v>
      </c>
    </row>
    <row r="45" spans="1:9" s="105" customFormat="1" x14ac:dyDescent="0.25">
      <c r="A45" s="105" t="s">
        <v>341</v>
      </c>
      <c r="B45" s="105" t="s">
        <v>346</v>
      </c>
      <c r="C45" s="105" t="s">
        <v>343</v>
      </c>
      <c r="D45" s="105" t="s">
        <v>380</v>
      </c>
      <c r="E45" s="105" t="s">
        <v>384</v>
      </c>
      <c r="F45" s="106">
        <v>173</v>
      </c>
      <c r="G45" s="107">
        <v>42217</v>
      </c>
      <c r="H45" s="107">
        <v>42551</v>
      </c>
    </row>
    <row r="46" spans="1:9" s="105" customFormat="1" x14ac:dyDescent="0.25">
      <c r="A46" s="105" t="s">
        <v>341</v>
      </c>
      <c r="B46" s="105" t="s">
        <v>346</v>
      </c>
      <c r="C46" s="105" t="s">
        <v>343</v>
      </c>
      <c r="D46" s="105" t="s">
        <v>380</v>
      </c>
      <c r="E46" s="105" t="s">
        <v>385</v>
      </c>
      <c r="F46" s="106">
        <v>105</v>
      </c>
      <c r="G46" s="107">
        <v>42217</v>
      </c>
      <c r="H46" s="107">
        <v>42978</v>
      </c>
    </row>
    <row r="47" spans="1:9" s="105" customFormat="1" x14ac:dyDescent="0.25">
      <c r="A47" s="105" t="s">
        <v>341</v>
      </c>
      <c r="B47" s="105" t="s">
        <v>346</v>
      </c>
      <c r="C47" s="105" t="s">
        <v>343</v>
      </c>
      <c r="D47" s="105" t="s">
        <v>380</v>
      </c>
      <c r="E47" s="105" t="s">
        <v>386</v>
      </c>
      <c r="F47" s="106">
        <v>80</v>
      </c>
      <c r="G47" s="107">
        <v>42217</v>
      </c>
      <c r="H47" s="107">
        <v>42978</v>
      </c>
      <c r="I47" s="105" t="s">
        <v>387</v>
      </c>
    </row>
    <row r="48" spans="1:9" s="105" customFormat="1" x14ac:dyDescent="0.25">
      <c r="A48" s="105" t="s">
        <v>341</v>
      </c>
      <c r="B48" s="105" t="s">
        <v>346</v>
      </c>
      <c r="C48" s="105" t="s">
        <v>343</v>
      </c>
      <c r="D48" s="105" t="s">
        <v>380</v>
      </c>
      <c r="E48" s="105" t="s">
        <v>388</v>
      </c>
      <c r="F48" s="106">
        <v>650</v>
      </c>
      <c r="G48" s="107">
        <v>42217</v>
      </c>
      <c r="H48" s="107">
        <v>42978</v>
      </c>
    </row>
    <row r="49" spans="1:9" x14ac:dyDescent="0.25">
      <c r="A49" t="s">
        <v>341</v>
      </c>
      <c r="B49" t="s">
        <v>342</v>
      </c>
      <c r="C49" t="s">
        <v>343</v>
      </c>
      <c r="D49" s="109" t="s">
        <v>389</v>
      </c>
      <c r="E49" s="109" t="s">
        <v>390</v>
      </c>
      <c r="F49" s="102">
        <v>183.5</v>
      </c>
      <c r="G49" s="103">
        <v>42979</v>
      </c>
    </row>
    <row r="50" spans="1:9" s="105" customFormat="1" x14ac:dyDescent="0.25">
      <c r="A50" s="105" t="s">
        <v>341</v>
      </c>
      <c r="B50" s="105" t="s">
        <v>346</v>
      </c>
      <c r="C50" s="105" t="s">
        <v>343</v>
      </c>
      <c r="D50" s="105" t="s">
        <v>389</v>
      </c>
      <c r="E50" s="105" t="s">
        <v>390</v>
      </c>
      <c r="F50" s="106">
        <v>178</v>
      </c>
      <c r="G50" s="107">
        <v>42552</v>
      </c>
      <c r="H50" s="107">
        <v>42978</v>
      </c>
    </row>
    <row r="51" spans="1:9" s="105" customFormat="1" x14ac:dyDescent="0.25">
      <c r="A51" s="105" t="s">
        <v>341</v>
      </c>
      <c r="B51" s="105" t="s">
        <v>346</v>
      </c>
      <c r="C51" s="105" t="s">
        <v>343</v>
      </c>
      <c r="D51" s="105" t="s">
        <v>389</v>
      </c>
      <c r="E51" s="105" t="s">
        <v>390</v>
      </c>
      <c r="F51" s="106">
        <v>173</v>
      </c>
      <c r="G51" s="107">
        <v>42583</v>
      </c>
      <c r="H51" s="107">
        <v>42551</v>
      </c>
    </row>
    <row r="52" spans="1:9" x14ac:dyDescent="0.25">
      <c r="A52" t="s">
        <v>341</v>
      </c>
      <c r="B52" t="s">
        <v>342</v>
      </c>
      <c r="C52" t="s">
        <v>391</v>
      </c>
      <c r="D52" s="109" t="s">
        <v>371</v>
      </c>
      <c r="E52" s="109" t="s">
        <v>392</v>
      </c>
      <c r="F52" s="102">
        <v>25</v>
      </c>
      <c r="G52" s="103">
        <v>42979</v>
      </c>
      <c r="I52" t="s">
        <v>373</v>
      </c>
    </row>
    <row r="53" spans="1:9" s="105" customFormat="1" x14ac:dyDescent="0.25">
      <c r="A53" s="105" t="s">
        <v>341</v>
      </c>
      <c r="B53" s="105" t="s">
        <v>346</v>
      </c>
      <c r="C53" s="105" t="s">
        <v>391</v>
      </c>
      <c r="D53" s="105" t="s">
        <v>371</v>
      </c>
      <c r="E53" s="105" t="s">
        <v>392</v>
      </c>
      <c r="F53" s="106">
        <v>22</v>
      </c>
      <c r="G53" s="107">
        <v>42552</v>
      </c>
      <c r="H53" s="107">
        <v>42978</v>
      </c>
      <c r="I53" s="105" t="s">
        <v>373</v>
      </c>
    </row>
    <row r="54" spans="1:9" s="105" customFormat="1" x14ac:dyDescent="0.25">
      <c r="A54" s="105" t="s">
        <v>341</v>
      </c>
      <c r="B54" s="105" t="s">
        <v>346</v>
      </c>
      <c r="C54" s="105" t="s">
        <v>391</v>
      </c>
      <c r="D54" s="105" t="s">
        <v>371</v>
      </c>
      <c r="E54" s="105" t="s">
        <v>392</v>
      </c>
      <c r="F54" s="106">
        <v>20</v>
      </c>
      <c r="G54" s="107">
        <v>42217</v>
      </c>
      <c r="H54" s="107">
        <v>42551</v>
      </c>
      <c r="I54" s="105" t="s">
        <v>373</v>
      </c>
    </row>
    <row r="55" spans="1:9" x14ac:dyDescent="0.25">
      <c r="A55" t="s">
        <v>341</v>
      </c>
      <c r="B55" t="s">
        <v>342</v>
      </c>
      <c r="C55" t="s">
        <v>391</v>
      </c>
      <c r="D55" s="109" t="s">
        <v>371</v>
      </c>
      <c r="E55" s="109" t="s">
        <v>375</v>
      </c>
      <c r="F55" s="102">
        <v>17</v>
      </c>
      <c r="G55" s="103">
        <v>42979</v>
      </c>
      <c r="I55" t="s">
        <v>376</v>
      </c>
    </row>
    <row r="56" spans="1:9" s="105" customFormat="1" x14ac:dyDescent="0.25">
      <c r="A56" s="105" t="s">
        <v>341</v>
      </c>
      <c r="B56" s="105" t="s">
        <v>346</v>
      </c>
      <c r="C56" s="105" t="s">
        <v>391</v>
      </c>
      <c r="D56" s="105" t="s">
        <v>371</v>
      </c>
      <c r="E56" s="105" t="s">
        <v>375</v>
      </c>
      <c r="F56" s="106">
        <v>14</v>
      </c>
      <c r="G56" s="107">
        <v>42552</v>
      </c>
      <c r="H56" s="107">
        <v>42978</v>
      </c>
      <c r="I56" s="105" t="s">
        <v>376</v>
      </c>
    </row>
    <row r="57" spans="1:9" s="105" customFormat="1" x14ac:dyDescent="0.25">
      <c r="A57" s="105" t="s">
        <v>341</v>
      </c>
      <c r="B57" s="105" t="s">
        <v>346</v>
      </c>
      <c r="C57" s="105" t="s">
        <v>391</v>
      </c>
      <c r="D57" s="105" t="s">
        <v>371</v>
      </c>
      <c r="E57" s="105" t="s">
        <v>375</v>
      </c>
      <c r="F57" s="106">
        <v>13.6</v>
      </c>
      <c r="G57" s="107">
        <v>42217</v>
      </c>
      <c r="H57" s="107">
        <v>42551</v>
      </c>
      <c r="I57" s="105" t="s">
        <v>376</v>
      </c>
    </row>
    <row r="58" spans="1:9" s="105" customFormat="1" x14ac:dyDescent="0.25">
      <c r="A58" s="105" t="s">
        <v>341</v>
      </c>
      <c r="B58" s="105" t="s">
        <v>346</v>
      </c>
      <c r="C58" s="105" t="s">
        <v>391</v>
      </c>
      <c r="D58" s="105" t="s">
        <v>371</v>
      </c>
      <c r="E58" s="105" t="s">
        <v>393</v>
      </c>
      <c r="F58" s="106">
        <v>2</v>
      </c>
      <c r="G58" s="107">
        <v>42217</v>
      </c>
      <c r="H58" s="107">
        <v>42978</v>
      </c>
      <c r="I58" s="105" t="s">
        <v>394</v>
      </c>
    </row>
    <row r="59" spans="1:9" s="105" customFormat="1" x14ac:dyDescent="0.25">
      <c r="A59" s="105" t="s">
        <v>341</v>
      </c>
      <c r="B59" s="105" t="s">
        <v>346</v>
      </c>
      <c r="C59" s="105" t="s">
        <v>391</v>
      </c>
      <c r="D59" s="105" t="s">
        <v>371</v>
      </c>
      <c r="E59" s="105" t="s">
        <v>395</v>
      </c>
      <c r="F59" s="106">
        <v>2</v>
      </c>
      <c r="G59" s="107">
        <v>42217</v>
      </c>
      <c r="H59" s="107">
        <v>42978</v>
      </c>
      <c r="I59" s="105" t="s">
        <v>396</v>
      </c>
    </row>
    <row r="60" spans="1:9" x14ac:dyDescent="0.25">
      <c r="A60" t="s">
        <v>341</v>
      </c>
      <c r="B60" t="s">
        <v>346</v>
      </c>
      <c r="C60" t="s">
        <v>343</v>
      </c>
      <c r="D60" t="s">
        <v>397</v>
      </c>
      <c r="E60" t="s">
        <v>398</v>
      </c>
      <c r="F60" s="102">
        <v>125</v>
      </c>
      <c r="G60" s="103">
        <v>42979</v>
      </c>
      <c r="I60" t="s">
        <v>399</v>
      </c>
    </row>
    <row r="61" spans="1:9" s="105" customFormat="1" x14ac:dyDescent="0.25">
      <c r="A61" s="105" t="s">
        <v>341</v>
      </c>
      <c r="B61" s="105" t="s">
        <v>346</v>
      </c>
      <c r="C61" s="105" t="s">
        <v>343</v>
      </c>
      <c r="D61" s="105" t="s">
        <v>397</v>
      </c>
      <c r="E61" s="105" t="s">
        <v>398</v>
      </c>
      <c r="F61" s="106">
        <v>121.22</v>
      </c>
      <c r="G61" s="107">
        <v>42552</v>
      </c>
      <c r="H61" s="107">
        <v>42978</v>
      </c>
      <c r="I61" s="105" t="s">
        <v>399</v>
      </c>
    </row>
    <row r="62" spans="1:9" s="105" customFormat="1" x14ac:dyDescent="0.25">
      <c r="A62" s="105" t="s">
        <v>341</v>
      </c>
      <c r="B62" s="105" t="s">
        <v>346</v>
      </c>
      <c r="C62" s="105" t="s">
        <v>343</v>
      </c>
      <c r="D62" s="105" t="s">
        <v>397</v>
      </c>
      <c r="E62" s="105" t="s">
        <v>398</v>
      </c>
      <c r="F62" s="106">
        <v>108.36</v>
      </c>
      <c r="G62" s="107">
        <v>42217</v>
      </c>
      <c r="H62" s="107">
        <v>42551</v>
      </c>
      <c r="I62" s="105" t="s">
        <v>399</v>
      </c>
    </row>
    <row r="63" spans="1:9" x14ac:dyDescent="0.25">
      <c r="A63" t="s">
        <v>341</v>
      </c>
      <c r="B63" t="s">
        <v>346</v>
      </c>
      <c r="C63" t="s">
        <v>343</v>
      </c>
      <c r="D63" t="s">
        <v>397</v>
      </c>
      <c r="E63" t="s">
        <v>400</v>
      </c>
      <c r="F63" s="102">
        <v>0</v>
      </c>
      <c r="G63" s="103">
        <v>42217</v>
      </c>
      <c r="I63" t="s">
        <v>401</v>
      </c>
    </row>
    <row r="64" spans="1:9" x14ac:dyDescent="0.25">
      <c r="A64" t="s">
        <v>341</v>
      </c>
      <c r="B64" t="s">
        <v>342</v>
      </c>
      <c r="C64" t="s">
        <v>343</v>
      </c>
      <c r="D64" t="s">
        <v>397</v>
      </c>
      <c r="E64" t="s">
        <v>402</v>
      </c>
      <c r="F64" s="102">
        <v>10.5</v>
      </c>
      <c r="G64" s="103">
        <v>42979</v>
      </c>
      <c r="I64" t="s">
        <v>399</v>
      </c>
    </row>
    <row r="65" spans="1:9" s="105" customFormat="1" x14ac:dyDescent="0.25">
      <c r="A65" s="105" t="s">
        <v>341</v>
      </c>
      <c r="B65" s="105" t="s">
        <v>346</v>
      </c>
      <c r="C65" s="105" t="s">
        <v>343</v>
      </c>
      <c r="D65" s="105" t="s">
        <v>397</v>
      </c>
      <c r="E65" s="105" t="s">
        <v>402</v>
      </c>
      <c r="F65" s="106">
        <v>10.119999999999999</v>
      </c>
      <c r="G65" s="107">
        <v>42217</v>
      </c>
      <c r="H65" s="107">
        <v>42978</v>
      </c>
      <c r="I65" s="105" t="s">
        <v>399</v>
      </c>
    </row>
    <row r="66" spans="1:9" s="105" customFormat="1" x14ac:dyDescent="0.25">
      <c r="A66" s="105" t="s">
        <v>341</v>
      </c>
      <c r="B66" s="105" t="s">
        <v>346</v>
      </c>
      <c r="C66" s="105" t="s">
        <v>343</v>
      </c>
      <c r="D66" s="105" t="s">
        <v>397</v>
      </c>
      <c r="E66" s="105" t="s">
        <v>403</v>
      </c>
      <c r="F66" s="106">
        <v>10.119999999999999</v>
      </c>
      <c r="G66" s="107">
        <v>42217</v>
      </c>
      <c r="H66" s="107">
        <v>42978</v>
      </c>
      <c r="I66" s="105" t="s">
        <v>399</v>
      </c>
    </row>
    <row r="67" spans="1:9" s="105" customFormat="1" x14ac:dyDescent="0.25">
      <c r="A67" t="s">
        <v>341</v>
      </c>
      <c r="B67" t="s">
        <v>342</v>
      </c>
      <c r="C67" t="s">
        <v>343</v>
      </c>
      <c r="D67" t="s">
        <v>397</v>
      </c>
      <c r="E67" t="s">
        <v>404</v>
      </c>
      <c r="F67" s="102">
        <v>40</v>
      </c>
      <c r="G67" s="103">
        <v>42979</v>
      </c>
      <c r="H67"/>
      <c r="I67" t="s">
        <v>399</v>
      </c>
    </row>
    <row r="68" spans="1:9" s="105" customFormat="1" x14ac:dyDescent="0.25">
      <c r="A68" s="105" t="s">
        <v>341</v>
      </c>
      <c r="B68" s="105" t="s">
        <v>346</v>
      </c>
      <c r="C68" s="105" t="s">
        <v>343</v>
      </c>
      <c r="D68" s="105" t="s">
        <v>397</v>
      </c>
      <c r="E68" s="105" t="s">
        <v>404</v>
      </c>
      <c r="F68" s="106">
        <v>39</v>
      </c>
      <c r="G68" s="107">
        <v>42552</v>
      </c>
      <c r="H68" s="107">
        <v>42978</v>
      </c>
      <c r="I68" s="105" t="s">
        <v>399</v>
      </c>
    </row>
    <row r="69" spans="1:9" s="105" customFormat="1" x14ac:dyDescent="0.25">
      <c r="A69" s="105" t="s">
        <v>341</v>
      </c>
      <c r="B69" s="105" t="s">
        <v>346</v>
      </c>
      <c r="C69" s="105" t="s">
        <v>343</v>
      </c>
      <c r="D69" s="105" t="s">
        <v>397</v>
      </c>
      <c r="E69" s="105" t="s">
        <v>404</v>
      </c>
      <c r="F69" s="106">
        <v>38</v>
      </c>
      <c r="G69" s="107">
        <v>42217</v>
      </c>
      <c r="H69" s="107">
        <v>42551</v>
      </c>
      <c r="I69" s="105" t="s">
        <v>399</v>
      </c>
    </row>
    <row r="70" spans="1:9" x14ac:dyDescent="0.25">
      <c r="A70" t="s">
        <v>341</v>
      </c>
      <c r="B70" t="s">
        <v>342</v>
      </c>
      <c r="C70" t="s">
        <v>343</v>
      </c>
      <c r="D70" t="s">
        <v>397</v>
      </c>
      <c r="E70" t="s">
        <v>405</v>
      </c>
      <c r="F70" s="102">
        <v>71</v>
      </c>
      <c r="G70" s="103">
        <v>42979</v>
      </c>
      <c r="I70" t="s">
        <v>399</v>
      </c>
    </row>
    <row r="71" spans="1:9" s="105" customFormat="1" x14ac:dyDescent="0.25">
      <c r="A71" s="105" t="s">
        <v>341</v>
      </c>
      <c r="B71" s="105" t="s">
        <v>346</v>
      </c>
      <c r="C71" s="105" t="s">
        <v>343</v>
      </c>
      <c r="D71" s="105" t="s">
        <v>397</v>
      </c>
      <c r="E71" s="105" t="s">
        <v>406</v>
      </c>
      <c r="F71" s="106">
        <v>69</v>
      </c>
      <c r="G71" s="107">
        <v>42552</v>
      </c>
      <c r="H71" s="107">
        <v>42978</v>
      </c>
      <c r="I71" s="105" t="s">
        <v>399</v>
      </c>
    </row>
    <row r="72" spans="1:9" s="105" customFormat="1" x14ac:dyDescent="0.25">
      <c r="A72" s="105" t="s">
        <v>341</v>
      </c>
      <c r="B72" s="105" t="s">
        <v>346</v>
      </c>
      <c r="C72" s="105" t="s">
        <v>343</v>
      </c>
      <c r="D72" s="105" t="s">
        <v>397</v>
      </c>
      <c r="E72" s="105" t="s">
        <v>406</v>
      </c>
      <c r="F72" s="106">
        <v>67</v>
      </c>
      <c r="G72" s="107">
        <v>42217</v>
      </c>
      <c r="H72" s="107">
        <v>42551</v>
      </c>
      <c r="I72" s="105" t="s">
        <v>399</v>
      </c>
    </row>
    <row r="73" spans="1:9" x14ac:dyDescent="0.25">
      <c r="A73" t="s">
        <v>341</v>
      </c>
      <c r="B73" t="s">
        <v>346</v>
      </c>
      <c r="C73" t="s">
        <v>343</v>
      </c>
      <c r="D73" t="s">
        <v>407</v>
      </c>
      <c r="E73" t="s">
        <v>408</v>
      </c>
      <c r="F73" s="102">
        <v>20</v>
      </c>
    </row>
    <row r="74" spans="1:9" s="12" customFormat="1" ht="30" x14ac:dyDescent="0.25">
      <c r="A74" s="12" t="s">
        <v>341</v>
      </c>
      <c r="B74" s="12" t="s">
        <v>342</v>
      </c>
      <c r="C74" s="12" t="s">
        <v>343</v>
      </c>
      <c r="D74" s="12" t="s">
        <v>407</v>
      </c>
      <c r="E74" s="148" t="s">
        <v>409</v>
      </c>
      <c r="F74" s="149">
        <v>71</v>
      </c>
      <c r="G74" s="150">
        <v>42979</v>
      </c>
    </row>
    <row r="75" spans="1:9" s="151" customFormat="1" ht="30" x14ac:dyDescent="0.25">
      <c r="A75" s="151" t="s">
        <v>341</v>
      </c>
      <c r="B75" s="151" t="s">
        <v>346</v>
      </c>
      <c r="C75" s="151" t="s">
        <v>343</v>
      </c>
      <c r="D75" s="151" t="s">
        <v>407</v>
      </c>
      <c r="E75" s="152" t="s">
        <v>410</v>
      </c>
      <c r="F75" s="153">
        <v>69</v>
      </c>
      <c r="G75" s="154">
        <v>42552</v>
      </c>
      <c r="H75" s="154">
        <v>42978</v>
      </c>
    </row>
    <row r="76" spans="1:9" s="151" customFormat="1" ht="30" x14ac:dyDescent="0.25">
      <c r="A76" s="151" t="s">
        <v>341</v>
      </c>
      <c r="B76" s="151" t="s">
        <v>346</v>
      </c>
      <c r="C76" s="151" t="s">
        <v>343</v>
      </c>
      <c r="D76" s="151" t="s">
        <v>407</v>
      </c>
      <c r="E76" s="152" t="s">
        <v>410</v>
      </c>
      <c r="F76" s="153">
        <v>67</v>
      </c>
      <c r="G76" s="154">
        <v>42217</v>
      </c>
      <c r="H76" s="154">
        <v>42551</v>
      </c>
    </row>
    <row r="77" spans="1:9" s="155" customFormat="1" ht="30" x14ac:dyDescent="0.25">
      <c r="A77" s="155" t="s">
        <v>341</v>
      </c>
      <c r="B77" s="155" t="s">
        <v>342</v>
      </c>
      <c r="C77" s="155" t="s">
        <v>343</v>
      </c>
      <c r="D77" s="155" t="s">
        <v>407</v>
      </c>
      <c r="E77" s="156" t="s">
        <v>411</v>
      </c>
      <c r="F77" s="157">
        <v>25</v>
      </c>
      <c r="G77" s="158">
        <v>42979</v>
      </c>
      <c r="H77" s="158"/>
    </row>
    <row r="78" spans="1:9" x14ac:dyDescent="0.25">
      <c r="A78" t="s">
        <v>341</v>
      </c>
      <c r="B78" t="s">
        <v>346</v>
      </c>
      <c r="C78" t="s">
        <v>343</v>
      </c>
      <c r="D78" t="s">
        <v>407</v>
      </c>
      <c r="E78" t="s">
        <v>412</v>
      </c>
      <c r="F78" s="102">
        <v>500</v>
      </c>
      <c r="G78" s="103">
        <v>42217</v>
      </c>
    </row>
    <row r="79" spans="1:9" x14ac:dyDescent="0.25">
      <c r="A79" t="s">
        <v>341</v>
      </c>
      <c r="B79" t="s">
        <v>346</v>
      </c>
      <c r="C79" t="s">
        <v>343</v>
      </c>
      <c r="D79" t="s">
        <v>407</v>
      </c>
      <c r="E79" t="s">
        <v>413</v>
      </c>
      <c r="G79" s="103">
        <v>42217</v>
      </c>
    </row>
    <row r="80" spans="1:9" x14ac:dyDescent="0.25">
      <c r="A80" t="s">
        <v>341</v>
      </c>
      <c r="B80" t="s">
        <v>346</v>
      </c>
      <c r="C80" t="s">
        <v>343</v>
      </c>
      <c r="D80" t="s">
        <v>407</v>
      </c>
      <c r="E80" t="s">
        <v>414</v>
      </c>
      <c r="F80" s="102">
        <v>10</v>
      </c>
      <c r="G80" s="103">
        <v>42217</v>
      </c>
    </row>
    <row r="81" spans="1:7" x14ac:dyDescent="0.25">
      <c r="A81" t="s">
        <v>341</v>
      </c>
      <c r="B81" t="s">
        <v>346</v>
      </c>
      <c r="C81" t="s">
        <v>343</v>
      </c>
      <c r="D81" t="s">
        <v>407</v>
      </c>
      <c r="E81" t="s">
        <v>415</v>
      </c>
      <c r="F81" s="102">
        <v>75</v>
      </c>
      <c r="G81" s="103">
        <v>42217</v>
      </c>
    </row>
  </sheetData>
  <autoFilter ref="A1:I81" xr:uid="{00000000-0009-0000-0000-000008000000}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CURRENT-ALL</vt:lpstr>
      <vt:lpstr>Electric</vt:lpstr>
      <vt:lpstr>Electric-Lighting</vt:lpstr>
      <vt:lpstr>Gas</vt:lpstr>
      <vt:lpstr>Water</vt:lpstr>
      <vt:lpstr>WATER CALC</vt:lpstr>
      <vt:lpstr>Sewer</vt:lpstr>
      <vt:lpstr>GreenPower</vt:lpstr>
      <vt:lpstr>Refuse</vt:lpstr>
      <vt:lpstr>old stuff</vt:lpstr>
      <vt:lpstr>'CURRENT-ALL'!Print_Titles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catherine.crane</dc:creator>
  <cp:keywords/>
  <dc:description/>
  <cp:lastModifiedBy>Valerio, Richard</cp:lastModifiedBy>
  <cp:revision/>
  <cp:lastPrinted>2024-07-02T16:04:49Z</cp:lastPrinted>
  <dcterms:created xsi:type="dcterms:W3CDTF">2015-10-26T17:22:50Z</dcterms:created>
  <dcterms:modified xsi:type="dcterms:W3CDTF">2024-08-01T15:34:37Z</dcterms:modified>
  <cp:category/>
  <cp:contentStatus/>
</cp:coreProperties>
</file>